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pajamos" sheetId="1" r:id="rId1"/>
    <sheet name="asignavimai" sheetId="5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H359" i="5" l="1"/>
  <c r="G359" i="5"/>
  <c r="F359" i="5"/>
  <c r="E359" i="5" s="1"/>
  <c r="H356" i="5"/>
  <c r="G356" i="5"/>
  <c r="F356" i="5"/>
  <c r="E356" i="5" s="1"/>
  <c r="H354" i="5"/>
  <c r="G354" i="5"/>
  <c r="F354" i="5"/>
  <c r="E354" i="5" s="1"/>
  <c r="H353" i="5"/>
  <c r="G353" i="5"/>
  <c r="F353" i="5"/>
  <c r="E353" i="5" s="1"/>
  <c r="H351" i="5"/>
  <c r="G351" i="5"/>
  <c r="F351" i="5"/>
  <c r="E351" i="5" s="1"/>
  <c r="H350" i="5"/>
  <c r="G350" i="5"/>
  <c r="F350" i="5"/>
  <c r="E350" i="5" s="1"/>
  <c r="H348" i="5"/>
  <c r="G348" i="5"/>
  <c r="F348" i="5"/>
  <c r="E348" i="5" s="1"/>
  <c r="H345" i="5"/>
  <c r="G345" i="5"/>
  <c r="F345" i="5"/>
  <c r="E345" i="5" s="1"/>
  <c r="H341" i="5"/>
  <c r="G341" i="5"/>
  <c r="F341" i="5"/>
  <c r="H340" i="5"/>
  <c r="G340" i="5"/>
  <c r="F340" i="5"/>
  <c r="E340" i="5" s="1"/>
  <c r="H339" i="5"/>
  <c r="G339" i="5"/>
  <c r="F339" i="5"/>
  <c r="H338" i="5"/>
  <c r="G338" i="5"/>
  <c r="F338" i="5"/>
  <c r="E336" i="5"/>
  <c r="E335" i="5"/>
  <c r="H334" i="5"/>
  <c r="G334" i="5"/>
  <c r="F334" i="5"/>
  <c r="E334" i="5"/>
  <c r="E333" i="5"/>
  <c r="H332" i="5"/>
  <c r="G332" i="5"/>
  <c r="F332" i="5"/>
  <c r="E332" i="5" s="1"/>
  <c r="E330" i="5"/>
  <c r="E329" i="5"/>
  <c r="E341" i="5" s="1"/>
  <c r="E328" i="5"/>
  <c r="E327" i="5"/>
  <c r="E326" i="5"/>
  <c r="E325" i="5"/>
  <c r="E339" i="5" s="1"/>
  <c r="E324" i="5"/>
  <c r="E338" i="5" s="1"/>
  <c r="H323" i="5"/>
  <c r="H337" i="5" s="1"/>
  <c r="G323" i="5"/>
  <c r="G337" i="5" s="1"/>
  <c r="F323" i="5"/>
  <c r="F337" i="5" s="1"/>
  <c r="H322" i="5"/>
  <c r="G322" i="5"/>
  <c r="F322" i="5"/>
  <c r="E322" i="5" s="1"/>
  <c r="H321" i="5"/>
  <c r="G321" i="5"/>
  <c r="F321" i="5"/>
  <c r="E321" i="5" s="1"/>
  <c r="H320" i="5"/>
  <c r="G320" i="5"/>
  <c r="F320" i="5"/>
  <c r="E320" i="5" s="1"/>
  <c r="E318" i="5"/>
  <c r="E317" i="5"/>
  <c r="H316" i="5"/>
  <c r="G316" i="5"/>
  <c r="F316" i="5"/>
  <c r="E316" i="5" s="1"/>
  <c r="E315" i="5"/>
  <c r="E314" i="5"/>
  <c r="E313" i="5"/>
  <c r="H312" i="5"/>
  <c r="G312" i="5"/>
  <c r="F312" i="5"/>
  <c r="E311" i="5"/>
  <c r="E310" i="5"/>
  <c r="H309" i="5"/>
  <c r="G309" i="5"/>
  <c r="F309" i="5"/>
  <c r="E308" i="5"/>
  <c r="H307" i="5"/>
  <c r="H319" i="5" s="1"/>
  <c r="G307" i="5"/>
  <c r="F307" i="5"/>
  <c r="F319" i="5" s="1"/>
  <c r="E319" i="5" s="1"/>
  <c r="H306" i="5"/>
  <c r="G306" i="5"/>
  <c r="F306" i="5"/>
  <c r="E306" i="5" s="1"/>
  <c r="H305" i="5"/>
  <c r="G305" i="5"/>
  <c r="F305" i="5"/>
  <c r="E305" i="5" s="1"/>
  <c r="E298" i="5"/>
  <c r="H297" i="5"/>
  <c r="G297" i="5"/>
  <c r="F297" i="5"/>
  <c r="E297" i="5" s="1"/>
  <c r="E296" i="5"/>
  <c r="H295" i="5"/>
  <c r="G295" i="5"/>
  <c r="F295" i="5"/>
  <c r="E295" i="5"/>
  <c r="E294" i="5"/>
  <c r="H293" i="5"/>
  <c r="G293" i="5"/>
  <c r="F293" i="5"/>
  <c r="E292" i="5"/>
  <c r="E291" i="5"/>
  <c r="H290" i="5"/>
  <c r="G290" i="5"/>
  <c r="F290" i="5"/>
  <c r="E289" i="5"/>
  <c r="H288" i="5"/>
  <c r="G288" i="5"/>
  <c r="F288" i="5"/>
  <c r="E288" i="5"/>
  <c r="E287" i="5"/>
  <c r="H286" i="5"/>
  <c r="G286" i="5"/>
  <c r="F286" i="5"/>
  <c r="E285" i="5"/>
  <c r="H284" i="5"/>
  <c r="G284" i="5"/>
  <c r="F284" i="5"/>
  <c r="E284" i="5" s="1"/>
  <c r="E283" i="5"/>
  <c r="H282" i="5"/>
  <c r="G282" i="5"/>
  <c r="F282" i="5"/>
  <c r="E282" i="5" s="1"/>
  <c r="E281" i="5"/>
  <c r="H280" i="5"/>
  <c r="G280" i="5"/>
  <c r="F280" i="5"/>
  <c r="E280" i="5"/>
  <c r="E279" i="5"/>
  <c r="H278" i="5"/>
  <c r="G278" i="5"/>
  <c r="F278" i="5"/>
  <c r="E278" i="5" s="1"/>
  <c r="E277" i="5"/>
  <c r="E276" i="5"/>
  <c r="H275" i="5"/>
  <c r="G275" i="5"/>
  <c r="F275" i="5"/>
  <c r="E274" i="5"/>
  <c r="H273" i="5"/>
  <c r="H304" i="5" s="1"/>
  <c r="G273" i="5"/>
  <c r="G304" i="5" s="1"/>
  <c r="F273" i="5"/>
  <c r="F304" i="5" s="1"/>
  <c r="E304" i="5" s="1"/>
  <c r="E273" i="5"/>
  <c r="E272" i="5"/>
  <c r="E270" i="5"/>
  <c r="E269" i="5"/>
  <c r="E264" i="5"/>
  <c r="E263" i="5"/>
  <c r="E262" i="5"/>
  <c r="E261" i="5"/>
  <c r="E260" i="5"/>
  <c r="E259" i="5"/>
  <c r="H258" i="5"/>
  <c r="G258" i="5"/>
  <c r="F258" i="5"/>
  <c r="E257" i="5"/>
  <c r="H256" i="5"/>
  <c r="G256" i="5"/>
  <c r="F256" i="5"/>
  <c r="E256" i="5" s="1"/>
  <c r="E255" i="5"/>
  <c r="H254" i="5"/>
  <c r="G254" i="5"/>
  <c r="F254" i="5"/>
  <c r="E253" i="5"/>
  <c r="E252" i="5"/>
  <c r="H251" i="5"/>
  <c r="G251" i="5"/>
  <c r="F251" i="5"/>
  <c r="E251" i="5" s="1"/>
  <c r="H250" i="5"/>
  <c r="G250" i="5"/>
  <c r="F250" i="5"/>
  <c r="H249" i="5"/>
  <c r="G249" i="5"/>
  <c r="F249" i="5"/>
  <c r="E249" i="5" s="1"/>
  <c r="H248" i="5"/>
  <c r="G248" i="5"/>
  <c r="F248" i="5"/>
  <c r="E248" i="5" s="1"/>
  <c r="H247" i="5"/>
  <c r="F247" i="5"/>
  <c r="E247" i="5" s="1"/>
  <c r="E246" i="5"/>
  <c r="E245" i="5"/>
  <c r="E244" i="5"/>
  <c r="E243" i="5"/>
  <c r="E236" i="5"/>
  <c r="E235" i="5"/>
  <c r="E234" i="5"/>
  <c r="H233" i="5"/>
  <c r="G233" i="5"/>
  <c r="F233" i="5"/>
  <c r="E233" i="5" s="1"/>
  <c r="E231" i="5"/>
  <c r="H230" i="5"/>
  <c r="G230" i="5"/>
  <c r="F230" i="5"/>
  <c r="E230" i="5" s="1"/>
  <c r="H229" i="5"/>
  <c r="G229" i="5"/>
  <c r="F229" i="5"/>
  <c r="E229" i="5" s="1"/>
  <c r="H228" i="5"/>
  <c r="G228" i="5"/>
  <c r="F228" i="5"/>
  <c r="E228" i="5" s="1"/>
  <c r="H227" i="5"/>
  <c r="H358" i="5" s="1"/>
  <c r="G227" i="5"/>
  <c r="G358" i="5" s="1"/>
  <c r="F227" i="5"/>
  <c r="E227" i="5" s="1"/>
  <c r="H226" i="5"/>
  <c r="G226" i="5"/>
  <c r="F226" i="5"/>
  <c r="E226" i="5" s="1"/>
  <c r="H225" i="5"/>
  <c r="H352" i="5" s="1"/>
  <c r="G225" i="5"/>
  <c r="G352" i="5" s="1"/>
  <c r="F225" i="5"/>
  <c r="E225" i="5" s="1"/>
  <c r="H224" i="5"/>
  <c r="H349" i="5" s="1"/>
  <c r="G224" i="5"/>
  <c r="G349" i="5" s="1"/>
  <c r="F224" i="5"/>
  <c r="E224" i="5" s="1"/>
  <c r="E222" i="5"/>
  <c r="E221" i="5"/>
  <c r="E220" i="5"/>
  <c r="H219" i="5"/>
  <c r="G219" i="5"/>
  <c r="F219" i="5"/>
  <c r="E219" i="5" s="1"/>
  <c r="E218" i="5"/>
  <c r="E217" i="5"/>
  <c r="E216" i="5"/>
  <c r="H215" i="5"/>
  <c r="G215" i="5"/>
  <c r="F215" i="5"/>
  <c r="E215" i="5" s="1"/>
  <c r="E214" i="5"/>
  <c r="E213" i="5"/>
  <c r="E212" i="5"/>
  <c r="E211" i="5"/>
  <c r="H210" i="5"/>
  <c r="G210" i="5"/>
  <c r="F210" i="5"/>
  <c r="E209" i="5"/>
  <c r="E208" i="5"/>
  <c r="E207" i="5"/>
  <c r="H206" i="5"/>
  <c r="H223" i="5" s="1"/>
  <c r="G206" i="5"/>
  <c r="G223" i="5" s="1"/>
  <c r="F206" i="5"/>
  <c r="E206" i="5" s="1"/>
  <c r="H205" i="5"/>
  <c r="H360" i="5" s="1"/>
  <c r="G205" i="5"/>
  <c r="G360" i="5" s="1"/>
  <c r="F205" i="5"/>
  <c r="E205" i="5" s="1"/>
  <c r="H204" i="5"/>
  <c r="H361" i="5" s="1"/>
  <c r="G204" i="5"/>
  <c r="G361" i="5" s="1"/>
  <c r="F204" i="5"/>
  <c r="E204" i="5" s="1"/>
  <c r="H203" i="5"/>
  <c r="H357" i="5" s="1"/>
  <c r="G203" i="5"/>
  <c r="F203" i="5"/>
  <c r="E203" i="5" s="1"/>
  <c r="H201" i="5"/>
  <c r="H346" i="5" s="1"/>
  <c r="G201" i="5"/>
  <c r="G346" i="5" s="1"/>
  <c r="F201" i="5"/>
  <c r="E201" i="5" s="1"/>
  <c r="H200" i="5"/>
  <c r="H344" i="5" s="1"/>
  <c r="G200" i="5"/>
  <c r="G344" i="5" s="1"/>
  <c r="F200" i="5"/>
  <c r="H199" i="5"/>
  <c r="G199" i="5"/>
  <c r="F199" i="5"/>
  <c r="H198" i="5"/>
  <c r="H343" i="5" s="1"/>
  <c r="G198" i="5"/>
  <c r="G343" i="5" s="1"/>
  <c r="F198" i="5"/>
  <c r="E196" i="5"/>
  <c r="E195" i="5"/>
  <c r="E194" i="5"/>
  <c r="H193" i="5"/>
  <c r="G193" i="5"/>
  <c r="F193" i="5"/>
  <c r="E193" i="5" s="1"/>
  <c r="E192" i="5"/>
  <c r="E191" i="5"/>
  <c r="E190" i="5"/>
  <c r="E189" i="5"/>
  <c r="H188" i="5"/>
  <c r="G188" i="5"/>
  <c r="F188" i="5"/>
  <c r="E187" i="5"/>
  <c r="E186" i="5"/>
  <c r="E185" i="5"/>
  <c r="H184" i="5"/>
  <c r="G184" i="5"/>
  <c r="F184" i="5"/>
  <c r="E184" i="5" s="1"/>
  <c r="E177" i="5"/>
  <c r="E176" i="5"/>
  <c r="E175" i="5"/>
  <c r="H174" i="5"/>
  <c r="G174" i="5"/>
  <c r="F174" i="5"/>
  <c r="E172" i="5"/>
  <c r="E171" i="5"/>
  <c r="E170" i="5"/>
  <c r="E169" i="5"/>
  <c r="H168" i="5"/>
  <c r="E168" i="5" s="1"/>
  <c r="G168" i="5"/>
  <c r="F168" i="5"/>
  <c r="E166" i="5"/>
  <c r="E165" i="5"/>
  <c r="E164" i="5"/>
  <c r="H163" i="5"/>
  <c r="G163" i="5"/>
  <c r="F163" i="5"/>
  <c r="E163" i="5" s="1"/>
  <c r="E162" i="5"/>
  <c r="E161" i="5"/>
  <c r="E160" i="5"/>
  <c r="E159" i="5"/>
  <c r="H158" i="5"/>
  <c r="G158" i="5"/>
  <c r="F158" i="5"/>
  <c r="E158" i="5" s="1"/>
  <c r="E157" i="5"/>
  <c r="E156" i="5"/>
  <c r="E155" i="5"/>
  <c r="E154" i="5"/>
  <c r="H153" i="5"/>
  <c r="G153" i="5"/>
  <c r="F153" i="5"/>
  <c r="E152" i="5"/>
  <c r="E151" i="5"/>
  <c r="E150" i="5"/>
  <c r="E149" i="5"/>
  <c r="H148" i="5"/>
  <c r="G148" i="5"/>
  <c r="F148" i="5"/>
  <c r="E147" i="5"/>
  <c r="E146" i="5"/>
  <c r="E145" i="5"/>
  <c r="E144" i="5"/>
  <c r="H143" i="5"/>
  <c r="G143" i="5"/>
  <c r="F143" i="5"/>
  <c r="E143" i="5" s="1"/>
  <c r="E142" i="5"/>
  <c r="E141" i="5"/>
  <c r="E140" i="5"/>
  <c r="E139" i="5"/>
  <c r="H138" i="5"/>
  <c r="G138" i="5"/>
  <c r="F138" i="5"/>
  <c r="E138" i="5" s="1"/>
  <c r="E137" i="5"/>
  <c r="E136" i="5"/>
  <c r="E135" i="5"/>
  <c r="E134" i="5"/>
  <c r="H133" i="5"/>
  <c r="G133" i="5"/>
  <c r="F133" i="5"/>
  <c r="E132" i="5"/>
  <c r="E131" i="5"/>
  <c r="E130" i="5"/>
  <c r="E129" i="5"/>
  <c r="H128" i="5"/>
  <c r="G128" i="5"/>
  <c r="F128" i="5"/>
  <c r="E127" i="5"/>
  <c r="E126" i="5"/>
  <c r="E125" i="5"/>
  <c r="E124" i="5"/>
  <c r="H123" i="5"/>
  <c r="G123" i="5"/>
  <c r="F123" i="5"/>
  <c r="E123" i="5" s="1"/>
  <c r="E117" i="5"/>
  <c r="E116" i="5"/>
  <c r="E115" i="5"/>
  <c r="E114" i="5"/>
  <c r="H113" i="5"/>
  <c r="G113" i="5"/>
  <c r="F113" i="5"/>
  <c r="E113" i="5" s="1"/>
  <c r="E112" i="5"/>
  <c r="E111" i="5"/>
  <c r="E110" i="5"/>
  <c r="E109" i="5"/>
  <c r="E108" i="5"/>
  <c r="H107" i="5"/>
  <c r="G107" i="5"/>
  <c r="F107" i="5"/>
  <c r="E106" i="5"/>
  <c r="E105" i="5"/>
  <c r="E104" i="5"/>
  <c r="E103" i="5"/>
  <c r="H102" i="5"/>
  <c r="E102" i="5" s="1"/>
  <c r="G102" i="5"/>
  <c r="F102" i="5"/>
  <c r="E101" i="5"/>
  <c r="E100" i="5"/>
  <c r="E99" i="5"/>
  <c r="E98" i="5"/>
  <c r="H97" i="5"/>
  <c r="E97" i="5" s="1"/>
  <c r="G97" i="5"/>
  <c r="F97" i="5"/>
  <c r="E96" i="5"/>
  <c r="E95" i="5"/>
  <c r="E94" i="5"/>
  <c r="E93" i="5"/>
  <c r="H92" i="5"/>
  <c r="G92" i="5"/>
  <c r="F92" i="5"/>
  <c r="E91" i="5"/>
  <c r="E90" i="5"/>
  <c r="E89" i="5"/>
  <c r="E88" i="5"/>
  <c r="H87" i="5"/>
  <c r="G87" i="5"/>
  <c r="F87" i="5"/>
  <c r="E86" i="5"/>
  <c r="E85" i="5"/>
  <c r="E84" i="5"/>
  <c r="E83" i="5"/>
  <c r="H82" i="5"/>
  <c r="E82" i="5" s="1"/>
  <c r="G82" i="5"/>
  <c r="F82" i="5"/>
  <c r="E81" i="5"/>
  <c r="E80" i="5"/>
  <c r="E79" i="5"/>
  <c r="E78" i="5"/>
  <c r="H77" i="5"/>
  <c r="E77" i="5" s="1"/>
  <c r="G77" i="5"/>
  <c r="F77" i="5"/>
  <c r="E76" i="5"/>
  <c r="E75" i="5"/>
  <c r="E74" i="5"/>
  <c r="E73" i="5"/>
  <c r="H72" i="5"/>
  <c r="G72" i="5"/>
  <c r="F72" i="5"/>
  <c r="E71" i="5"/>
  <c r="E70" i="5"/>
  <c r="E69" i="5"/>
  <c r="E68" i="5"/>
  <c r="H67" i="5"/>
  <c r="G67" i="5"/>
  <c r="F67" i="5"/>
  <c r="E66" i="5"/>
  <c r="E65" i="5"/>
  <c r="E64" i="5"/>
  <c r="H63" i="5"/>
  <c r="G63" i="5"/>
  <c r="F63" i="5"/>
  <c r="E57" i="5"/>
  <c r="E56" i="5"/>
  <c r="E55" i="5"/>
  <c r="E54" i="5"/>
  <c r="H53" i="5"/>
  <c r="G53" i="5"/>
  <c r="F53" i="5"/>
  <c r="E53" i="5" s="1"/>
  <c r="E52" i="5"/>
  <c r="E51" i="5"/>
  <c r="E50" i="5"/>
  <c r="E49" i="5"/>
  <c r="H48" i="5"/>
  <c r="G48" i="5"/>
  <c r="F48" i="5"/>
  <c r="E48" i="5" s="1"/>
  <c r="E47" i="5"/>
  <c r="E46" i="5"/>
  <c r="E45" i="5"/>
  <c r="E44" i="5"/>
  <c r="H43" i="5"/>
  <c r="G43" i="5"/>
  <c r="F43" i="5"/>
  <c r="E42" i="5"/>
  <c r="E41" i="5"/>
  <c r="E40" i="5"/>
  <c r="E39" i="5"/>
  <c r="H38" i="5"/>
  <c r="G38" i="5"/>
  <c r="F38" i="5"/>
  <c r="E37" i="5"/>
  <c r="E36" i="5"/>
  <c r="E35" i="5"/>
  <c r="E34" i="5"/>
  <c r="H33" i="5"/>
  <c r="G33" i="5"/>
  <c r="F33" i="5"/>
  <c r="E33" i="5" s="1"/>
  <c r="E32" i="5"/>
  <c r="E31" i="5"/>
  <c r="E30" i="5"/>
  <c r="E29" i="5"/>
  <c r="H28" i="5"/>
  <c r="G28" i="5"/>
  <c r="F28" i="5"/>
  <c r="E28" i="5" s="1"/>
  <c r="E27" i="5"/>
  <c r="E26" i="5"/>
  <c r="E25" i="5"/>
  <c r="E24" i="5"/>
  <c r="H23" i="5"/>
  <c r="G23" i="5"/>
  <c r="F23" i="5"/>
  <c r="E22" i="5"/>
  <c r="E21" i="5"/>
  <c r="E20" i="5"/>
  <c r="E19" i="5"/>
  <c r="H18" i="5"/>
  <c r="G18" i="5"/>
  <c r="F18" i="5"/>
  <c r="E17" i="5"/>
  <c r="E16" i="5"/>
  <c r="E15" i="5"/>
  <c r="E14" i="5"/>
  <c r="H13" i="5"/>
  <c r="G13" i="5"/>
  <c r="F13" i="5"/>
  <c r="E13" i="5" s="1"/>
  <c r="E12" i="5"/>
  <c r="E11" i="5"/>
  <c r="E10" i="5"/>
  <c r="E9" i="5"/>
  <c r="H8" i="5"/>
  <c r="H197" i="5" s="1"/>
  <c r="H342" i="5" s="1"/>
  <c r="G8" i="5"/>
  <c r="F8" i="5"/>
  <c r="F197" i="5" s="1"/>
  <c r="G197" i="5" l="1"/>
  <c r="E23" i="5"/>
  <c r="E43" i="5"/>
  <c r="E72" i="5"/>
  <c r="E92" i="5"/>
  <c r="E133" i="5"/>
  <c r="E153" i="5"/>
  <c r="E188" i="5"/>
  <c r="E199" i="5"/>
  <c r="G247" i="5"/>
  <c r="E275" i="5"/>
  <c r="E290" i="5"/>
  <c r="G319" i="5"/>
  <c r="E312" i="5"/>
  <c r="E323" i="5"/>
  <c r="E18" i="5"/>
  <c r="E38" i="5"/>
  <c r="E63" i="5"/>
  <c r="E67" i="5"/>
  <c r="E87" i="5"/>
  <c r="E107" i="5"/>
  <c r="E128" i="5"/>
  <c r="E148" i="5"/>
  <c r="E174" i="5"/>
  <c r="E198" i="5"/>
  <c r="E210" i="5"/>
  <c r="E293" i="5"/>
  <c r="E250" i="5"/>
  <c r="E254" i="5"/>
  <c r="E307" i="5"/>
  <c r="E200" i="5"/>
  <c r="E258" i="5"/>
  <c r="E286" i="5"/>
  <c r="E309" i="5"/>
  <c r="E197" i="5"/>
  <c r="E337" i="5"/>
  <c r="G357" i="5"/>
  <c r="F223" i="5"/>
  <c r="E223" i="5" s="1"/>
  <c r="F343" i="5"/>
  <c r="E343" i="5" s="1"/>
  <c r="F344" i="5"/>
  <c r="E344" i="5" s="1"/>
  <c r="F346" i="5"/>
  <c r="E346" i="5" s="1"/>
  <c r="F349" i="5"/>
  <c r="E349" i="5" s="1"/>
  <c r="F352" i="5"/>
  <c r="E352" i="5" s="1"/>
  <c r="F357" i="5"/>
  <c r="E357" i="5" s="1"/>
  <c r="F358" i="5"/>
  <c r="E358" i="5" s="1"/>
  <c r="F360" i="5"/>
  <c r="E360" i="5" s="1"/>
  <c r="F361" i="5"/>
  <c r="E361" i="5" s="1"/>
  <c r="E8" i="5"/>
  <c r="G342" i="5" l="1"/>
  <c r="F342" i="5"/>
  <c r="E342" i="5" s="1"/>
  <c r="C68" i="1" l="1"/>
  <c r="C116" i="1" l="1"/>
  <c r="C56" i="1"/>
  <c r="C34" i="1"/>
  <c r="C15" i="1" s="1"/>
  <c r="C14" i="1" s="1"/>
  <c r="C12" i="1"/>
  <c r="C8" i="1"/>
  <c r="C6" i="1" s="1"/>
  <c r="C115" i="1" l="1"/>
  <c r="C125" i="1" s="1"/>
</calcChain>
</file>

<file path=xl/sharedStrings.xml><?xml version="1.0" encoding="utf-8"?>
<sst xmlns="http://schemas.openxmlformats.org/spreadsheetml/2006/main" count="971" uniqueCount="610">
  <si>
    <t>Eil.</t>
  </si>
  <si>
    <t>Pajamų pavadinimas</t>
  </si>
  <si>
    <t>Suma</t>
  </si>
  <si>
    <t>Nr.</t>
  </si>
  <si>
    <t>€</t>
  </si>
  <si>
    <t>1.</t>
  </si>
  <si>
    <t>Mokesčiai</t>
  </si>
  <si>
    <t>1.1.</t>
  </si>
  <si>
    <t>Gyventojų pajamų mokestis</t>
  </si>
  <si>
    <t>1.2.</t>
  </si>
  <si>
    <t>Turto mokesčiai:</t>
  </si>
  <si>
    <t>1.2.1.</t>
  </si>
  <si>
    <t>Žemės mokestis</t>
  </si>
  <si>
    <t>1.2.2.</t>
  </si>
  <si>
    <t>Paveldimo ar dovanojamo turto mokestis</t>
  </si>
  <si>
    <t>1.2.3.</t>
  </si>
  <si>
    <t>Nekilnojamojo turto mokestis</t>
  </si>
  <si>
    <t>1.3.</t>
  </si>
  <si>
    <t>Prekių ir paslaugų mokesčiai:</t>
  </si>
  <si>
    <t>1.3.1.</t>
  </si>
  <si>
    <t>Mokestis už teršalų išmetimą į aplinką</t>
  </si>
  <si>
    <t>Valstybės rinkliavos</t>
  </si>
  <si>
    <t>Vietinės rinkliavos</t>
  </si>
  <si>
    <t>Vietinė rinkliava už atliekų surinkimą</t>
  </si>
  <si>
    <t>2.</t>
  </si>
  <si>
    <t>Dotacijos:</t>
  </si>
  <si>
    <t>2.1.</t>
  </si>
  <si>
    <t>Speciali tikslinė dotacija valstybės perduotoms funkcijoms atlikti</t>
  </si>
  <si>
    <t>2.1.1.</t>
  </si>
  <si>
    <t>Gyventojų registro tvarkymas ir duomenų valstybės registrui teikimas</t>
  </si>
  <si>
    <t>2.1.2.</t>
  </si>
  <si>
    <t>Civilinės būklės aktų registravimas</t>
  </si>
  <si>
    <t>2.1.3.</t>
  </si>
  <si>
    <t>Civilinė sauga</t>
  </si>
  <si>
    <t>2.1.4.</t>
  </si>
  <si>
    <t>Priešgaisrinė sauga</t>
  </si>
  <si>
    <t>2.1.5.</t>
  </si>
  <si>
    <t>Socialinėms išmokoms ir kompensacijoms skaičiuoti ir mokėti</t>
  </si>
  <si>
    <t>2.1.6.</t>
  </si>
  <si>
    <t>Būsto nuomos  mokesčio daliai kompensuoti</t>
  </si>
  <si>
    <t>2.1.7.</t>
  </si>
  <si>
    <t>Valstybinės kalbos vartojimo ir taisyklingumo kontrolė</t>
  </si>
  <si>
    <t>2.1.8.</t>
  </si>
  <si>
    <t>Žemės ūkio funkcijoms vykdyti</t>
  </si>
  <si>
    <t>2.1.9.</t>
  </si>
  <si>
    <t>Savivaldybės erdvinių duomenų rinkinio tvarkymo funkcijai atlikti</t>
  </si>
  <si>
    <t>2.1.10.</t>
  </si>
  <si>
    <t>Melioracijai</t>
  </si>
  <si>
    <t>2.1.11.</t>
  </si>
  <si>
    <t xml:space="preserve">Archyvinių dokumentų tvarkymas </t>
  </si>
  <si>
    <t>2.1.12.</t>
  </si>
  <si>
    <t>Karo prievolės ir mobilizacijos administravimas</t>
  </si>
  <si>
    <t>2.1.13.</t>
  </si>
  <si>
    <t>Jaunimo teisių apsauga</t>
  </si>
  <si>
    <t>2.1.14.</t>
  </si>
  <si>
    <t>Užimtumo didinimo programoms įgyvendinti</t>
  </si>
  <si>
    <t>2.1.15.</t>
  </si>
  <si>
    <t>Pirminės valstybės garantuojamos teisinės pagalbos teikimas</t>
  </si>
  <si>
    <t>2.1.16.</t>
  </si>
  <si>
    <t>Gyvenamosios vietos deklaravimas ir gyven.vietos neturinčių asmenų apskaitos tvarkymas</t>
  </si>
  <si>
    <t>2.1.17.</t>
  </si>
  <si>
    <t>Duomenų teikimas Valstybės suteiktos pagalbos reigistrui</t>
  </si>
  <si>
    <t>2.1.18.</t>
  </si>
  <si>
    <t>Socialinė parama mokiniams</t>
  </si>
  <si>
    <t>2.1.19.</t>
  </si>
  <si>
    <t>Socialinės paslaugos</t>
  </si>
  <si>
    <t>2.1.19.1.</t>
  </si>
  <si>
    <t xml:space="preserve">Socialinė globa asmenims su sunkia negalia      </t>
  </si>
  <si>
    <t>2.1.19.2.</t>
  </si>
  <si>
    <t xml:space="preserve">Socialinė priežiūra socialinės rizikos šeimose ir atvejo vadybininkai    </t>
  </si>
  <si>
    <t>2.1.20.</t>
  </si>
  <si>
    <t>Stiprinti mokinių  sveikatos įgudžius ugdymo įstaigose</t>
  </si>
  <si>
    <t>2.1.21.</t>
  </si>
  <si>
    <t xml:space="preserve">Stiprinti sveikos gyvensenos įgudžius bendruomenėse bei vykdyti sveikatos stebėseną  </t>
  </si>
  <si>
    <t>2.1.22.</t>
  </si>
  <si>
    <t>Užtikrinti savižudybių prevencijos prioreritetų finansavimą</t>
  </si>
  <si>
    <t>2.1.23.</t>
  </si>
  <si>
    <t>Neveiksnių asmenų būklės peržiūrėjimui užtikrinti</t>
  </si>
  <si>
    <t>2.2.</t>
  </si>
  <si>
    <t>Speciali tikslinė dotacija ugdymo reikmėms finansuoti</t>
  </si>
  <si>
    <t>2.3.</t>
  </si>
  <si>
    <t>Speciali tikslinė dotacija klasės specialiųjų ugdymosi poreikių turintiems mokiniams</t>
  </si>
  <si>
    <t>2.4.</t>
  </si>
  <si>
    <t xml:space="preserve">Speciali tikslinė dotacija pagal teisės aktus savivaldybėms perduotoms įstaigoms </t>
  </si>
  <si>
    <t>išlaikyti</t>
  </si>
  <si>
    <t>2.7.</t>
  </si>
  <si>
    <t>Speciali tikslinė dotacija projektų finansavimui</t>
  </si>
  <si>
    <t>2.8.</t>
  </si>
  <si>
    <t>Europos Sąjungos finansinės paramos lėšos neformaliajam vaikų švietimui</t>
  </si>
  <si>
    <t>2.9.</t>
  </si>
  <si>
    <t>Valstybės biudžeto lėšos neformaliam vaikų švietimui</t>
  </si>
  <si>
    <t>2.10.</t>
  </si>
  <si>
    <t>VIPA tikslinė dotacija</t>
  </si>
  <si>
    <t>2.11.</t>
  </si>
  <si>
    <t>Speciali tikslinė dotacija vietinės reikšmės viešiesiems ir vidaus keliams tiesti, taisyti,</t>
  </si>
  <si>
    <t xml:space="preserve">(remontuoti), rekonstruoti, prižiūrėti, saugaus eismo sąlygoms užtikrinti, šiems </t>
  </si>
  <si>
    <t>keliams inventorizuoti</t>
  </si>
  <si>
    <t>2.12.</t>
  </si>
  <si>
    <t>VIP lėšos bibliotekos pastato rekonstrukcijai</t>
  </si>
  <si>
    <t>2.13.</t>
  </si>
  <si>
    <t>VB lėšos tarpinstitucinio bendradarbiavimo koordinatoriaus pareigybei išlaikyti</t>
  </si>
  <si>
    <t>3.</t>
  </si>
  <si>
    <t>Kitos pajamos:</t>
  </si>
  <si>
    <t>3.1.</t>
  </si>
  <si>
    <t>Dividendai</t>
  </si>
  <si>
    <t>3.2.</t>
  </si>
  <si>
    <t>3.3.</t>
  </si>
  <si>
    <t xml:space="preserve">Mokestis už medžiojamų gyvūnų išteklius                                </t>
  </si>
  <si>
    <t>3.4.</t>
  </si>
  <si>
    <t xml:space="preserve">Mokestis už valstybinius gamtos išteklius                     </t>
  </si>
  <si>
    <t>3.5.</t>
  </si>
  <si>
    <t xml:space="preserve">Želdinių atkūriamosios vertės kompensacija               </t>
  </si>
  <si>
    <t>3.6.</t>
  </si>
  <si>
    <t>Pajamos už patalpų nuomą</t>
  </si>
  <si>
    <t>3.7.</t>
  </si>
  <si>
    <t>Biudžetinių įstaigų pajamos už teikiamas paslaugas iš viso:</t>
  </si>
  <si>
    <t>3.7.1.</t>
  </si>
  <si>
    <t>Šiaulių r. Kuršėnų Lauryno Ivinskio gimnazija</t>
  </si>
  <si>
    <t>3.7.2.</t>
  </si>
  <si>
    <t>Šiaulių r. Gruzdžių gimnazija</t>
  </si>
  <si>
    <t>3.7.3.</t>
  </si>
  <si>
    <t>Šiaulių r. Meškuičių gimnazija</t>
  </si>
  <si>
    <t>3.7.4.</t>
  </si>
  <si>
    <t>Šiaulių r. Kužių gimnazija</t>
  </si>
  <si>
    <t>3.7.5.</t>
  </si>
  <si>
    <t>Šiaulių r. Bubių mokykla</t>
  </si>
  <si>
    <t>3.7.6.</t>
  </si>
  <si>
    <t>Šiaulių r. Kuršėnų Daugėlių pagrindinė mokykla</t>
  </si>
  <si>
    <t>3.7.7.</t>
  </si>
  <si>
    <t>Šiaulių r. Drąsučių mokykla</t>
  </si>
  <si>
    <t>3.7.8.</t>
  </si>
  <si>
    <t>Šiaulių r. Ginkūnų Sofijos ir Vladimiro Zubovų mokykla</t>
  </si>
  <si>
    <t>3.7.9.</t>
  </si>
  <si>
    <t>Šiaulių r. Kairių pagrindinė mokykla</t>
  </si>
  <si>
    <t>3.7.10.</t>
  </si>
  <si>
    <t>3.7.11.</t>
  </si>
  <si>
    <t>Šiaulių r. Naisių mokykla</t>
  </si>
  <si>
    <t>3.7.12.</t>
  </si>
  <si>
    <t>Šiaulių r. Pakapės mokykla</t>
  </si>
  <si>
    <t>3.7.13.</t>
  </si>
  <si>
    <t>Šiaulių r. Šakynos mokykla</t>
  </si>
  <si>
    <t>3.7.14.</t>
  </si>
  <si>
    <t>Šiaulių r. Šilėnų mokykla</t>
  </si>
  <si>
    <t>3.7.15.</t>
  </si>
  <si>
    <t>Šiaulių r. Voveriškių mokykla</t>
  </si>
  <si>
    <t>3.7.16.</t>
  </si>
  <si>
    <t>Šiaulių r. Aukštelkės  mokykla daugiafunkcis centras</t>
  </si>
  <si>
    <t>3.7.17.</t>
  </si>
  <si>
    <t>Šiaulių r. Bazilionų mokykla-dagiafunkcis centras</t>
  </si>
  <si>
    <t>3.7.18.</t>
  </si>
  <si>
    <t>Šiaulių r. Raudėnų mokykla-dagiafunkcis centras</t>
  </si>
  <si>
    <t>3.7.19.</t>
  </si>
  <si>
    <t>Šiaulių r. Kurtuvėnų mokykla-daugiafunkcis centras</t>
  </si>
  <si>
    <t>3.7.20.</t>
  </si>
  <si>
    <t>Šiaulių r. Kuršėnų Pavenčių  mokykla-daugiafunkcis centras</t>
  </si>
  <si>
    <t>3.7.21.</t>
  </si>
  <si>
    <t>Šiaulių r. Meškuičių lopšelis-darželis</t>
  </si>
  <si>
    <t>3.7.23.</t>
  </si>
  <si>
    <t>Šiaulių r. Daugėlių lopšelis-darželis</t>
  </si>
  <si>
    <t>3.7.24.</t>
  </si>
  <si>
    <t>Šiaulių r. Ginkūnų lopšelis-darželis</t>
  </si>
  <si>
    <t>3.7.25.</t>
  </si>
  <si>
    <t>Šiaulių r. Gruzdžių lopšelis-darželis „Puriena“</t>
  </si>
  <si>
    <t>3.7.26.</t>
  </si>
  <si>
    <t>Šiaulių r. Kairių lopšelis-darželis „Spindulėlis“</t>
  </si>
  <si>
    <t>3.7.27.</t>
  </si>
  <si>
    <t>Šiaulių r. Kuršėnų lopšelis-darželis „Eglutė"</t>
  </si>
  <si>
    <t>3.7.28.</t>
  </si>
  <si>
    <t>Šiaulių r. Kuršėnų lopšelis-darželis „Nykštukas"</t>
  </si>
  <si>
    <t>3.7.29.</t>
  </si>
  <si>
    <t>Šiaulių r. Kuršėnų lopšelis-darželis ,,Buratinas"</t>
  </si>
  <si>
    <t>3.7.30.</t>
  </si>
  <si>
    <t>Šiaulių r. Kužių lopšelis-darželis „Vyturėlis"</t>
  </si>
  <si>
    <t>3.7.31.</t>
  </si>
  <si>
    <t>Šiaulių r. Kuršėnų sporto mokykla</t>
  </si>
  <si>
    <t>3.7.32.</t>
  </si>
  <si>
    <t>Šiaulių r. Kuršėnų meno mokykla</t>
  </si>
  <si>
    <t>3.7.33.</t>
  </si>
  <si>
    <t>Šiaulių r. Kuršėnų kūrybos namai</t>
  </si>
  <si>
    <t>3.7.34.</t>
  </si>
  <si>
    <t>Šiaulių r. švietimo  pagalbos tarnyba</t>
  </si>
  <si>
    <t>3.7.35.</t>
  </si>
  <si>
    <t>Šiaulių rajono savivaldybės socialinių paslaugų centras</t>
  </si>
  <si>
    <t>3.7.36.</t>
  </si>
  <si>
    <t>Šiaulių rajono savivaldybės viešoji biblioteka</t>
  </si>
  <si>
    <t>3.7.37.</t>
  </si>
  <si>
    <t>Šiaulių rajono savivaldybės kultūros centras</t>
  </si>
  <si>
    <t>3.7.38.</t>
  </si>
  <si>
    <t>Šiaulių rajono savivaldybės etninės kultūros ir tradicinių amatų centras</t>
  </si>
  <si>
    <t>3.7.39.</t>
  </si>
  <si>
    <t>Kuršėnų vaikų globos namai</t>
  </si>
  <si>
    <t>3.8.</t>
  </si>
  <si>
    <t>Pajamos iš baudų ir konfiskacijos</t>
  </si>
  <si>
    <t>3.9.</t>
  </si>
  <si>
    <t>Socialinių butų nuomos mokestis</t>
  </si>
  <si>
    <t>3.10.</t>
  </si>
  <si>
    <t>4.</t>
  </si>
  <si>
    <t>Materialiojo ir nematerialiojo turto realizavimo pajamos</t>
  </si>
  <si>
    <t>Iš viso pajamų</t>
  </si>
  <si>
    <t>Savivaldybės biudžeto</t>
  </si>
  <si>
    <t>Komunalinių atliekų surinkimo</t>
  </si>
  <si>
    <t>Aplinkos apsaugos rėmimo specialiosios programos</t>
  </si>
  <si>
    <t>Biudžetinių įstaigų pajamų už teikiamas paslaugas</t>
  </si>
  <si>
    <t>Tikslinių lėšų už parduotus žemės sklypus</t>
  </si>
  <si>
    <t>Tikslinių lėšų už socialinio būsto nuomą ir pardavimą</t>
  </si>
  <si>
    <t xml:space="preserve">Iš viso </t>
  </si>
  <si>
    <t>PROGNOZUOJAMOS PAJAMOS</t>
  </si>
  <si>
    <t xml:space="preserve">2020 METŲ ŠIAULIŲ RAJONO SAVIVALDYBĖS  BIUDŽETO </t>
  </si>
  <si>
    <t>3.11.</t>
  </si>
  <si>
    <t>3.12.</t>
  </si>
  <si>
    <t>3.13.</t>
  </si>
  <si>
    <t>Kitos neišvardintos pajamos</t>
  </si>
  <si>
    <t>5.</t>
  </si>
  <si>
    <t>5.1.</t>
  </si>
  <si>
    <t>5.2.</t>
  </si>
  <si>
    <t>5.3.</t>
  </si>
  <si>
    <t>5.4.</t>
  </si>
  <si>
    <t>5.5.</t>
  </si>
  <si>
    <t>5.6.</t>
  </si>
  <si>
    <t>5.7.</t>
  </si>
  <si>
    <t>Europos Sąjungos finansinės paramos lėšos projektų finansavimui</t>
  </si>
  <si>
    <t>2.14.</t>
  </si>
  <si>
    <t>2.15.</t>
  </si>
  <si>
    <t xml:space="preserve">Nuomos mokestis už valstybinę žemę </t>
  </si>
  <si>
    <t>Šiaulių r. Kuršėnų Stasio.Anglickio progimnazija</t>
  </si>
  <si>
    <t>2019 m. nepanaudoti lėšų likučiai:</t>
  </si>
  <si>
    <t>5.8.</t>
  </si>
  <si>
    <t>VIPA dotacijos projektų finansavimui</t>
  </si>
  <si>
    <t>VIP  lėšos Kuršėnų S. Anglickio progimnazijos sporto aikštyno atnaujinimui</t>
  </si>
  <si>
    <t>3.7.40.</t>
  </si>
  <si>
    <t>Šiaulių r. visuomuomenės sveikatos biuras</t>
  </si>
  <si>
    <t>Programos pavadinimas</t>
  </si>
  <si>
    <t>Iš viso</t>
  </si>
  <si>
    <t>Prog-</t>
  </si>
  <si>
    <t>ramos</t>
  </si>
  <si>
    <t>kodas</t>
  </si>
  <si>
    <t>04</t>
  </si>
  <si>
    <t>06</t>
  </si>
  <si>
    <t>01</t>
  </si>
  <si>
    <t>05</t>
  </si>
  <si>
    <t>Asignavimų</t>
  </si>
  <si>
    <t>Iš jų :</t>
  </si>
  <si>
    <t>valdytojas</t>
  </si>
  <si>
    <t>išlaidoms</t>
  </si>
  <si>
    <t>turtui</t>
  </si>
  <si>
    <t>iš viso</t>
  </si>
  <si>
    <t>iš jų darbo</t>
  </si>
  <si>
    <t>įsigyti</t>
  </si>
  <si>
    <t>užmok.</t>
  </si>
  <si>
    <t>Švietimo ir sporto veiklos</t>
  </si>
  <si>
    <t>Kuršėnų L. Ivinskio gimnazija</t>
  </si>
  <si>
    <t>programa</t>
  </si>
  <si>
    <t>Ugdymo reikmėms finansuoti</t>
  </si>
  <si>
    <t>Savivaldybės biudžeto lėšos</t>
  </si>
  <si>
    <t>Įstaigos pajamos</t>
  </si>
  <si>
    <t>1.4.</t>
  </si>
  <si>
    <t>Tikslinių lėšų likutis (įstaigos pajamų)</t>
  </si>
  <si>
    <t>Gruzdžių gimnazija</t>
  </si>
  <si>
    <t>Meškuičių gimnazija</t>
  </si>
  <si>
    <t>Kužių gimnazija</t>
  </si>
  <si>
    <t>4.1.</t>
  </si>
  <si>
    <t>4.2.</t>
  </si>
  <si>
    <t>4.3.</t>
  </si>
  <si>
    <t>4.4.</t>
  </si>
  <si>
    <t>Bubių mokykla</t>
  </si>
  <si>
    <t>6.</t>
  </si>
  <si>
    <t>Kuršėnų Daugėlių pagrindinė m-kla</t>
  </si>
  <si>
    <t>6.1.</t>
  </si>
  <si>
    <t>6.2.</t>
  </si>
  <si>
    <t>6.3.</t>
  </si>
  <si>
    <t>6.4.</t>
  </si>
  <si>
    <t>7.</t>
  </si>
  <si>
    <t>Drąsučių mokykla</t>
  </si>
  <si>
    <t>7.1.</t>
  </si>
  <si>
    <t>7.2.</t>
  </si>
  <si>
    <t>7.3.</t>
  </si>
  <si>
    <t>7.4.</t>
  </si>
  <si>
    <t>8.</t>
  </si>
  <si>
    <t>Ginkūnų S. ir V. Zubovų mokykla</t>
  </si>
  <si>
    <t>8.1.</t>
  </si>
  <si>
    <t>8.2.</t>
  </si>
  <si>
    <t>8.3.</t>
  </si>
  <si>
    <t>8.4.</t>
  </si>
  <si>
    <t>9.</t>
  </si>
  <si>
    <t>Kairių pagrindinė mokykla</t>
  </si>
  <si>
    <t>9.1.</t>
  </si>
  <si>
    <t>9.2.</t>
  </si>
  <si>
    <t>9.3.</t>
  </si>
  <si>
    <t>9.4.</t>
  </si>
  <si>
    <t>10.</t>
  </si>
  <si>
    <t>Kuršėnų S. Anglickio progimnazija</t>
  </si>
  <si>
    <t>10.1.</t>
  </si>
  <si>
    <t>10.2.</t>
  </si>
  <si>
    <t>10.3.</t>
  </si>
  <si>
    <t>10.4.</t>
  </si>
  <si>
    <t>11.</t>
  </si>
  <si>
    <t>Naisių mokykla</t>
  </si>
  <si>
    <t>11.1.</t>
  </si>
  <si>
    <t>11.2.</t>
  </si>
  <si>
    <t>11.3.</t>
  </si>
  <si>
    <t>12.</t>
  </si>
  <si>
    <t>Pakapės mokykla</t>
  </si>
  <si>
    <t>12.1.</t>
  </si>
  <si>
    <t>12.2.</t>
  </si>
  <si>
    <t>12.3.</t>
  </si>
  <si>
    <t>12.4.</t>
  </si>
  <si>
    <t>13.</t>
  </si>
  <si>
    <t>Šakynos mokykla</t>
  </si>
  <si>
    <t>13.1.</t>
  </si>
  <si>
    <t>13.2.</t>
  </si>
  <si>
    <t>13.3.</t>
  </si>
  <si>
    <t>13.4.</t>
  </si>
  <si>
    <t>14.</t>
  </si>
  <si>
    <t>Šilėnų mokykla</t>
  </si>
  <si>
    <t>14.1.</t>
  </si>
  <si>
    <t>14.2.</t>
  </si>
  <si>
    <t>14.3.</t>
  </si>
  <si>
    <t>14.4.</t>
  </si>
  <si>
    <t>15.</t>
  </si>
  <si>
    <t>Voveriškių mokykla</t>
  </si>
  <si>
    <t>15.1.</t>
  </si>
  <si>
    <t>15.2.</t>
  </si>
  <si>
    <t>15.3.</t>
  </si>
  <si>
    <t>15.4.</t>
  </si>
  <si>
    <t>16.</t>
  </si>
  <si>
    <t>Aukštelkės mokykla-daugiaf.centras</t>
  </si>
  <si>
    <t>16.1.</t>
  </si>
  <si>
    <t>16.2.</t>
  </si>
  <si>
    <t>16.3.</t>
  </si>
  <si>
    <t>16.4.</t>
  </si>
  <si>
    <t>17.</t>
  </si>
  <si>
    <t>Bazilionų mokykla-daugiafunkcis c.</t>
  </si>
  <si>
    <t>17.1.</t>
  </si>
  <si>
    <t>17.2.</t>
  </si>
  <si>
    <t>17.3.</t>
  </si>
  <si>
    <t>17.4.</t>
  </si>
  <si>
    <t>18.</t>
  </si>
  <si>
    <t>Kurtuvėnų mokykla-daugiafunkcis c.</t>
  </si>
  <si>
    <t>18.1.</t>
  </si>
  <si>
    <t>18.2.</t>
  </si>
  <si>
    <t>18.3.</t>
  </si>
  <si>
    <t>18.4.</t>
  </si>
  <si>
    <t>19.</t>
  </si>
  <si>
    <t>Raudėnų mokykla-daugiafunkcis c.</t>
  </si>
  <si>
    <t>19.1.</t>
  </si>
  <si>
    <t>19.2.</t>
  </si>
  <si>
    <t>19.3.</t>
  </si>
  <si>
    <t>19.4.</t>
  </si>
  <si>
    <t>20.</t>
  </si>
  <si>
    <t>Kuršėnų Pavenčių mokykla-daug. centras</t>
  </si>
  <si>
    <t>20.1.</t>
  </si>
  <si>
    <t>20.2.</t>
  </si>
  <si>
    <t>Specialiųjų ugdymosi poreikių mokiniams</t>
  </si>
  <si>
    <t>20.3.</t>
  </si>
  <si>
    <t>20.4.</t>
  </si>
  <si>
    <t>20.5.</t>
  </si>
  <si>
    <t>21.</t>
  </si>
  <si>
    <t>Meškuičių lopšelis-darželis</t>
  </si>
  <si>
    <t>21.1.</t>
  </si>
  <si>
    <t>21.2.</t>
  </si>
  <si>
    <t>21.3.</t>
  </si>
  <si>
    <t>21.4.</t>
  </si>
  <si>
    <t>22.</t>
  </si>
  <si>
    <t>Daugėlių lopšelis-darželis</t>
  </si>
  <si>
    <t>22.1.</t>
  </si>
  <si>
    <t>22.2.</t>
  </si>
  <si>
    <t>22.3.</t>
  </si>
  <si>
    <t>22.4.</t>
  </si>
  <si>
    <t>23.</t>
  </si>
  <si>
    <t>Ginkūnų lopšelis-darželis</t>
  </si>
  <si>
    <t>23.1.</t>
  </si>
  <si>
    <t>23.2.</t>
  </si>
  <si>
    <t>23.3.</t>
  </si>
  <si>
    <t>23.4.</t>
  </si>
  <si>
    <t>24.</t>
  </si>
  <si>
    <t>Gruzdžių lopšelis-darželis ,,Puriena"</t>
  </si>
  <si>
    <t>24.1.</t>
  </si>
  <si>
    <t>24.2.</t>
  </si>
  <si>
    <t>24.3.</t>
  </si>
  <si>
    <t>24.4.</t>
  </si>
  <si>
    <t>25.</t>
  </si>
  <si>
    <t>Kairių lopš.-darželis ,,Spindulėlis"</t>
  </si>
  <si>
    <t>25.1.</t>
  </si>
  <si>
    <t>25.2.</t>
  </si>
  <si>
    <t>25.3.</t>
  </si>
  <si>
    <t>25.4.</t>
  </si>
  <si>
    <t>26.</t>
  </si>
  <si>
    <t>Kuršėnų lopš.-darželis ,,Eglutė"</t>
  </si>
  <si>
    <t>26.1.</t>
  </si>
  <si>
    <t>26.2.</t>
  </si>
  <si>
    <t>26.3.</t>
  </si>
  <si>
    <t>26.4.</t>
  </si>
  <si>
    <t>27.</t>
  </si>
  <si>
    <t>Kuršėnų lopš.-darž. „Nykštukas"</t>
  </si>
  <si>
    <t>.27.2.</t>
  </si>
  <si>
    <t>27.3.</t>
  </si>
  <si>
    <t>27.4.</t>
  </si>
  <si>
    <t>28.</t>
  </si>
  <si>
    <t>Kuršėnų lopš.-darželis ,,Buratinas"</t>
  </si>
  <si>
    <t>28.1.</t>
  </si>
  <si>
    <t>28.2.</t>
  </si>
  <si>
    <t>28.3.</t>
  </si>
  <si>
    <t>28.4.</t>
  </si>
  <si>
    <t>29.</t>
  </si>
  <si>
    <t>Kužių lopšelis-darželis „Vyturėlis"</t>
  </si>
  <si>
    <t>29.1.</t>
  </si>
  <si>
    <t>29.2.</t>
  </si>
  <si>
    <t>29.3.</t>
  </si>
  <si>
    <t>29.4.</t>
  </si>
  <si>
    <t>30.</t>
  </si>
  <si>
    <t>Kuršėnų sporto mokykla</t>
  </si>
  <si>
    <t>30.1.</t>
  </si>
  <si>
    <t>30.2.</t>
  </si>
  <si>
    <t>30.3.</t>
  </si>
  <si>
    <t>VB lėšos mokytojų,dirbančių su neformal.</t>
  </si>
  <si>
    <t>30.4.</t>
  </si>
  <si>
    <t xml:space="preserve"> vaikų švietimu, darbo apmokėjimui</t>
  </si>
  <si>
    <t>31.</t>
  </si>
  <si>
    <t>Kuršėnų meno mokykla</t>
  </si>
  <si>
    <t>31.1.</t>
  </si>
  <si>
    <t>31.2.</t>
  </si>
  <si>
    <t>31.3.</t>
  </si>
  <si>
    <t>31.4.</t>
  </si>
  <si>
    <t>32.</t>
  </si>
  <si>
    <t>Kuršėnų kūrybos namai</t>
  </si>
  <si>
    <t>32.1.</t>
  </si>
  <si>
    <t>32.2.</t>
  </si>
  <si>
    <t>32.3.</t>
  </si>
  <si>
    <t>33.</t>
  </si>
  <si>
    <t>Švietimo paslaugų centras</t>
  </si>
  <si>
    <t>33.1.</t>
  </si>
  <si>
    <t>33.2.</t>
  </si>
  <si>
    <t>33.3.</t>
  </si>
  <si>
    <t>34.</t>
  </si>
  <si>
    <t>Švietimo pagalbos tarnyba</t>
  </si>
  <si>
    <t>34.1.</t>
  </si>
  <si>
    <t>34.2.</t>
  </si>
  <si>
    <t>34.3.</t>
  </si>
  <si>
    <t>34.4.</t>
  </si>
  <si>
    <t>35.</t>
  </si>
  <si>
    <t>Savivaldybės administracija</t>
  </si>
  <si>
    <t>35.1.</t>
  </si>
  <si>
    <t>35.2.</t>
  </si>
  <si>
    <t>ES lėšos neformaliam vaikų švietimui</t>
  </si>
  <si>
    <t>35.3.</t>
  </si>
  <si>
    <t>Iš viso programai</t>
  </si>
  <si>
    <t>36.</t>
  </si>
  <si>
    <t xml:space="preserve">Socialinės paramos, socialinių </t>
  </si>
  <si>
    <t>36.1.</t>
  </si>
  <si>
    <t>paslaugų ir sveikatos</t>
  </si>
  <si>
    <t xml:space="preserve">Valstybės perduotoms funkcijoms </t>
  </si>
  <si>
    <t>36.2.</t>
  </si>
  <si>
    <t>priežiūros programa</t>
  </si>
  <si>
    <t>36.3.</t>
  </si>
  <si>
    <t>Savivaldybės biudžeto lėšų likutis</t>
  </si>
  <si>
    <t>37.</t>
  </si>
  <si>
    <t>Socialinių paslaugų centras</t>
  </si>
  <si>
    <t>37.1.</t>
  </si>
  <si>
    <t>37.2.</t>
  </si>
  <si>
    <t>37.3.</t>
  </si>
  <si>
    <t>37.4.</t>
  </si>
  <si>
    <t>38.</t>
  </si>
  <si>
    <t>38.1.</t>
  </si>
  <si>
    <t>VB lėšos savivald. perd. įstaigoms išlaikyti</t>
  </si>
  <si>
    <t>38.2.</t>
  </si>
  <si>
    <t>38.3.</t>
  </si>
  <si>
    <t>39.</t>
  </si>
  <si>
    <t>Šiaulių r. visuom. sveikatos biuras</t>
  </si>
  <si>
    <t>39.1.</t>
  </si>
  <si>
    <t>39.2.</t>
  </si>
  <si>
    <t>39.3.</t>
  </si>
  <si>
    <t>40.</t>
  </si>
  <si>
    <t>Ekonominės plėtros ir visuo-</t>
  </si>
  <si>
    <t>40.1.</t>
  </si>
  <si>
    <t xml:space="preserve">meninių iniciatyvų skatinimo </t>
  </si>
  <si>
    <t>41.</t>
  </si>
  <si>
    <t>Projektų finansavimo</t>
  </si>
  <si>
    <t>41.1.</t>
  </si>
  <si>
    <t>41.2.</t>
  </si>
  <si>
    <t>41.3.</t>
  </si>
  <si>
    <t>ES finansinės paramos lėšos</t>
  </si>
  <si>
    <t>41.4.</t>
  </si>
  <si>
    <t>41.5.</t>
  </si>
  <si>
    <t>VIPA tikslinės dotacijos likutis</t>
  </si>
  <si>
    <t>41.6.</t>
  </si>
  <si>
    <t>Speciali tikslinė dotacija</t>
  </si>
  <si>
    <t>41.7.</t>
  </si>
  <si>
    <t>Specialios tikslinės dotacijos likutis</t>
  </si>
  <si>
    <t>42.</t>
  </si>
  <si>
    <t xml:space="preserve">Aplinkos apsaugos </t>
  </si>
  <si>
    <t>Tikslinių lėšų likutis (aplinkos apsaugos)</t>
  </si>
  <si>
    <t>42.1.</t>
  </si>
  <si>
    <t xml:space="preserve">specialioji programa </t>
  </si>
  <si>
    <t>42.2.</t>
  </si>
  <si>
    <t>Komunalinių atliekų tvarkymo</t>
  </si>
  <si>
    <t>ir administravimo išlaidos</t>
  </si>
  <si>
    <t>42.3.</t>
  </si>
  <si>
    <t>kreditinio įsiskilinimo dengimas</t>
  </si>
  <si>
    <t>43.</t>
  </si>
  <si>
    <t>Komunalinio ūkio plėtros,</t>
  </si>
  <si>
    <t>43.1.</t>
  </si>
  <si>
    <t>savivaldybės turto valdymo,</t>
  </si>
  <si>
    <t>43.2.</t>
  </si>
  <si>
    <t>vietinės reikšmės kelių,gatvių</t>
  </si>
  <si>
    <t>43.3.</t>
  </si>
  <si>
    <t>priežiūros ir plėtros programa</t>
  </si>
  <si>
    <t>43.4.</t>
  </si>
  <si>
    <t>Soc. būsto  tikslinės lėšos</t>
  </si>
  <si>
    <t>43.5.</t>
  </si>
  <si>
    <t>Tikslinių lėšų likutis (socialinio. būsto)</t>
  </si>
  <si>
    <t>43.6.</t>
  </si>
  <si>
    <t xml:space="preserve">VB lėšos vietinės reikšmės viešiesiems ir </t>
  </si>
  <si>
    <t xml:space="preserve">vidaus keliams tiesti, taisyti  (remontuoti), </t>
  </si>
  <si>
    <t xml:space="preserve">rekonstruoti, prižiūrėti, saugaus eismo </t>
  </si>
  <si>
    <t>sąlygoms užtikrinti, šiems keliamas</t>
  </si>
  <si>
    <t>inventorizuoti</t>
  </si>
  <si>
    <t>43.7.</t>
  </si>
  <si>
    <t>VIP lėšos bibliotekos pastato rekonstr.</t>
  </si>
  <si>
    <t>43.8.</t>
  </si>
  <si>
    <t>VIP lėšos Kuršėnų S.Anglickio progimn.</t>
  </si>
  <si>
    <t>sporto aikštyno atnaujinimui</t>
  </si>
  <si>
    <t>43.9</t>
  </si>
  <si>
    <t>Tikslinių lėšų likutis (žemės sklypai)</t>
  </si>
  <si>
    <t>44.</t>
  </si>
  <si>
    <t>Seniūnijų veiklos programa</t>
  </si>
  <si>
    <t>44.1.</t>
  </si>
  <si>
    <t>Savivaldybės biudžeto tikslinės lėšos</t>
  </si>
  <si>
    <t>45.</t>
  </si>
  <si>
    <t>Bubių seniūnija</t>
  </si>
  <si>
    <t>45.1.</t>
  </si>
  <si>
    <t>45.2.</t>
  </si>
  <si>
    <t>46.</t>
  </si>
  <si>
    <t>Ginkūnų seniūnija</t>
  </si>
  <si>
    <t>46.1.</t>
  </si>
  <si>
    <t>47.</t>
  </si>
  <si>
    <t>Gruzdžių seniūnija</t>
  </si>
  <si>
    <t>47.1.</t>
  </si>
  <si>
    <t>48.</t>
  </si>
  <si>
    <t>Kairių seniūnija</t>
  </si>
  <si>
    <t>48.1.</t>
  </si>
  <si>
    <t>49.</t>
  </si>
  <si>
    <t>Kuršėnų kaimiškoji seniūnija</t>
  </si>
  <si>
    <t>49.1.</t>
  </si>
  <si>
    <t>50.</t>
  </si>
  <si>
    <t>Kuršėnų miesto seniūnija</t>
  </si>
  <si>
    <t>50.1.</t>
  </si>
  <si>
    <t>51.</t>
  </si>
  <si>
    <t>Kužių seniūnija</t>
  </si>
  <si>
    <t>51.1.</t>
  </si>
  <si>
    <t>52.</t>
  </si>
  <si>
    <t>Meškuičių seniūnija</t>
  </si>
  <si>
    <t>52.1.</t>
  </si>
  <si>
    <t>52.2.</t>
  </si>
  <si>
    <t>53.</t>
  </si>
  <si>
    <t>Raudėnų seniūnija</t>
  </si>
  <si>
    <t>53.1.</t>
  </si>
  <si>
    <t>54.</t>
  </si>
  <si>
    <t>Šakynos seniūnija</t>
  </si>
  <si>
    <t>54.1.</t>
  </si>
  <si>
    <t>55.</t>
  </si>
  <si>
    <t>Šiaulių kaimiškoji seniūnija</t>
  </si>
  <si>
    <t>55.1.</t>
  </si>
  <si>
    <t>56.</t>
  </si>
  <si>
    <t xml:space="preserve">Kultūros plėtros programa </t>
  </si>
  <si>
    <t>13</t>
  </si>
  <si>
    <t>56.1.</t>
  </si>
  <si>
    <t>57.</t>
  </si>
  <si>
    <t>Viešoji biblioteka</t>
  </si>
  <si>
    <t>57.1.</t>
  </si>
  <si>
    <t>57.2.</t>
  </si>
  <si>
    <t>58.</t>
  </si>
  <si>
    <t>Kultūros centras</t>
  </si>
  <si>
    <t>58.1.</t>
  </si>
  <si>
    <t>58.2.</t>
  </si>
  <si>
    <t>58.3.</t>
  </si>
  <si>
    <t>59.</t>
  </si>
  <si>
    <t>Etninės kultūros ir tradic. amatų c.</t>
  </si>
  <si>
    <t>59.1.</t>
  </si>
  <si>
    <t>59.2.</t>
  </si>
  <si>
    <t xml:space="preserve">Tikslinių lėšų likutis </t>
  </si>
  <si>
    <t>60.</t>
  </si>
  <si>
    <t>Savivaldybės veiklos ir</t>
  </si>
  <si>
    <t>60.1.</t>
  </si>
  <si>
    <t>saugios aplinkos užtikrinimo</t>
  </si>
  <si>
    <t>60.2.</t>
  </si>
  <si>
    <t>60.2.1.</t>
  </si>
  <si>
    <t>iš jų</t>
  </si>
  <si>
    <t>Savivaldybės mero rezervas</t>
  </si>
  <si>
    <t>60.2.2.</t>
  </si>
  <si>
    <t>Administracijos direktoriaus rezervas</t>
  </si>
  <si>
    <t>60.3.</t>
  </si>
  <si>
    <t>60.4.</t>
  </si>
  <si>
    <t>60.5.</t>
  </si>
  <si>
    <t>VB lėšos tarpinstitucinio koordinatoriaus</t>
  </si>
  <si>
    <t>pareigybei išlaikyti</t>
  </si>
  <si>
    <t>61.</t>
  </si>
  <si>
    <t>Kontrolės ir audito tarnyba</t>
  </si>
  <si>
    <t>61.1.</t>
  </si>
  <si>
    <t>62.</t>
  </si>
  <si>
    <t>Priešgaisrinė tarnyba</t>
  </si>
  <si>
    <t>62.1.</t>
  </si>
  <si>
    <t>62.2.</t>
  </si>
  <si>
    <t>Speciali tikslinė dotacija projektų finans.</t>
  </si>
  <si>
    <t>VIP lėšos</t>
  </si>
  <si>
    <t>VB lėšos vietinės reikšmės kelių priežiūr.</t>
  </si>
  <si>
    <t>Soc. būsto tikslinės lėšos</t>
  </si>
  <si>
    <t>Tikslinių lėšų likutis</t>
  </si>
  <si>
    <t>____________________</t>
  </si>
  <si>
    <t xml:space="preserve">2020 METŲ ŠIAULIŲ RAJONO SAVIVALDYBĖS BIUDŽETO </t>
  </si>
  <si>
    <t>ASIGNAVIMŲ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</si>
</sst>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49" fontId="3" fillId="0" borderId="3" xfId="0" applyNumberFormat="1" applyFont="1" applyBorder="1" applyAlignment="1">
      <alignment horizontal="left"/>
    </xf>
    <xf numFmtId="2" fontId="3" fillId="0" borderId="3" xfId="0" applyNumberFormat="1" applyFont="1" applyBorder="1"/>
    <xf numFmtId="0" fontId="2" fillId="0" borderId="2" xfId="0" applyFont="1" applyFill="1" applyBorder="1"/>
    <xf numFmtId="0" fontId="0" fillId="0" borderId="3" xfId="0" applyBorder="1"/>
    <xf numFmtId="0" fontId="2" fillId="0" borderId="4" xfId="0" applyFont="1" applyBorder="1" applyAlignment="1">
      <alignment horizontal="left"/>
    </xf>
    <xf numFmtId="49" fontId="2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1" xfId="0" applyFont="1" applyFill="1" applyBorder="1"/>
    <xf numFmtId="0" fontId="2" fillId="0" borderId="9" xfId="0" applyFont="1" applyBorder="1"/>
    <xf numFmtId="0" fontId="2" fillId="0" borderId="0" xfId="0" applyFont="1" applyBorder="1"/>
    <xf numFmtId="0" fontId="2" fillId="0" borderId="4" xfId="0" applyFont="1" applyFill="1" applyBorder="1"/>
    <xf numFmtId="0" fontId="3" fillId="0" borderId="1" xfId="0" applyFont="1" applyBorder="1"/>
    <xf numFmtId="0" fontId="2" fillId="0" borderId="3" xfId="0" applyFont="1" applyFill="1" applyBorder="1"/>
    <xf numFmtId="2" fontId="0" fillId="0" borderId="0" xfId="0" applyNumberFormat="1"/>
    <xf numFmtId="0" fontId="1" fillId="0" borderId="0" xfId="0" applyFont="1" applyBorder="1" applyAlignment="1">
      <alignment horizontal="center"/>
    </xf>
    <xf numFmtId="0" fontId="4" fillId="0" borderId="3" xfId="0" applyFont="1" applyBorder="1"/>
    <xf numFmtId="14" fontId="3" fillId="0" borderId="3" xfId="0" applyNumberFormat="1" applyFont="1" applyBorder="1"/>
    <xf numFmtId="0" fontId="4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6" fillId="0" borderId="3" xfId="0" applyFont="1" applyBorder="1"/>
    <xf numFmtId="0" fontId="5" fillId="0" borderId="1" xfId="0" applyFont="1" applyBorder="1" applyAlignment="1">
      <alignment horizontal="left"/>
    </xf>
    <xf numFmtId="0" fontId="11" fillId="0" borderId="3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1" fillId="0" borderId="1" xfId="0" applyFont="1" applyBorder="1"/>
    <xf numFmtId="0" fontId="5" fillId="0" borderId="4" xfId="0" applyFont="1" applyBorder="1"/>
    <xf numFmtId="0" fontId="5" fillId="0" borderId="6" xfId="0" applyFont="1" applyBorder="1"/>
    <xf numFmtId="0" fontId="6" fillId="0" borderId="12" xfId="0" applyFont="1" applyBorder="1"/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11" fillId="0" borderId="4" xfId="0" applyFont="1" applyBorder="1"/>
    <xf numFmtId="0" fontId="5" fillId="0" borderId="13" xfId="0" applyFont="1" applyBorder="1"/>
    <xf numFmtId="0" fontId="6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6" fillId="0" borderId="14" xfId="0" applyFont="1" applyBorder="1"/>
    <xf numFmtId="0" fontId="1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/>
    <xf numFmtId="0" fontId="7" fillId="0" borderId="3" xfId="0" applyFont="1" applyBorder="1"/>
    <xf numFmtId="0" fontId="5" fillId="0" borderId="3" xfId="0" applyFont="1" applyBorder="1" applyAlignment="1"/>
    <xf numFmtId="0" fontId="7" fillId="0" borderId="1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2" fillId="0" borderId="11" xfId="0" applyFont="1" applyBorder="1"/>
    <xf numFmtId="0" fontId="5" fillId="0" borderId="11" xfId="0" applyFont="1" applyBorder="1"/>
    <xf numFmtId="0" fontId="6" fillId="0" borderId="11" xfId="0" applyFont="1" applyBorder="1"/>
    <xf numFmtId="0" fontId="5" fillId="0" borderId="7" xfId="0" applyFont="1" applyBorder="1"/>
    <xf numFmtId="0" fontId="5" fillId="0" borderId="10" xfId="0" applyFont="1" applyBorder="1"/>
    <xf numFmtId="0" fontId="6" fillId="0" borderId="4" xfId="0" applyFont="1" applyBorder="1"/>
    <xf numFmtId="0" fontId="11" fillId="0" borderId="2" xfId="0" applyFont="1" applyBorder="1"/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7" fillId="0" borderId="4" xfId="0" applyFont="1" applyBorder="1"/>
    <xf numFmtId="49" fontId="5" fillId="0" borderId="2" xfId="0" applyNumberFormat="1" applyFont="1" applyBorder="1"/>
    <xf numFmtId="0" fontId="6" fillId="0" borderId="4" xfId="0" applyFont="1" applyBorder="1" applyAlignment="1">
      <alignment horizontal="center"/>
    </xf>
    <xf numFmtId="49" fontId="5" fillId="0" borderId="14" xfId="0" applyNumberFormat="1" applyFont="1" applyBorder="1"/>
    <xf numFmtId="49" fontId="5" fillId="0" borderId="7" xfId="0" applyNumberFormat="1" applyFont="1" applyBorder="1"/>
    <xf numFmtId="0" fontId="6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2" xfId="0" applyFont="1" applyBorder="1"/>
    <xf numFmtId="0" fontId="6" fillId="0" borderId="1" xfId="0" applyFont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2" fontId="11" fillId="0" borderId="3" xfId="0" applyNumberFormat="1" applyFont="1" applyBorder="1"/>
    <xf numFmtId="0" fontId="6" fillId="0" borderId="1" xfId="0" applyFont="1" applyBorder="1"/>
    <xf numFmtId="0" fontId="5" fillId="0" borderId="11" xfId="0" applyFont="1" applyBorder="1" applyAlignment="1">
      <alignment horizontal="left"/>
    </xf>
    <xf numFmtId="0" fontId="8" fillId="0" borderId="3" xfId="0" applyFont="1" applyBorder="1"/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49" fontId="5" fillId="0" borderId="11" xfId="0" applyNumberFormat="1" applyFont="1" applyBorder="1" applyAlignment="1">
      <alignment horizontal="center"/>
    </xf>
    <xf numFmtId="0" fontId="6" fillId="0" borderId="6" xfId="0" applyFont="1" applyBorder="1"/>
    <xf numFmtId="49" fontId="6" fillId="0" borderId="2" xfId="0" applyNumberFormat="1" applyFont="1" applyBorder="1" applyAlignment="1">
      <alignment horizontal="center"/>
    </xf>
    <xf numFmtId="0" fontId="2" fillId="0" borderId="14" xfId="0" applyFont="1" applyBorder="1"/>
    <xf numFmtId="17" fontId="5" fillId="0" borderId="3" xfId="0" applyNumberFormat="1" applyFont="1" applyBorder="1"/>
    <xf numFmtId="49" fontId="5" fillId="0" borderId="8" xfId="0" applyNumberFormat="1" applyFont="1" applyBorder="1" applyAlignment="1">
      <alignment horizontal="center"/>
    </xf>
    <xf numFmtId="1" fontId="11" fillId="0" borderId="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6" fillId="0" borderId="3" xfId="0" applyNumberFormat="1" applyFont="1" applyBorder="1"/>
    <xf numFmtId="49" fontId="5" fillId="0" borderId="3" xfId="0" applyNumberFormat="1" applyFont="1" applyBorder="1"/>
    <xf numFmtId="49" fontId="5" fillId="0" borderId="1" xfId="0" applyNumberFormat="1" applyFont="1" applyBorder="1"/>
    <xf numFmtId="0" fontId="5" fillId="0" borderId="2" xfId="0" applyFont="1" applyBorder="1" applyAlignment="1">
      <alignment horizontal="right"/>
    </xf>
    <xf numFmtId="49" fontId="5" fillId="0" borderId="13" xfId="0" applyNumberFormat="1" applyFont="1" applyBorder="1"/>
    <xf numFmtId="0" fontId="5" fillId="0" borderId="11" xfId="0" applyFont="1" applyBorder="1" applyAlignment="1">
      <alignment horizontal="right"/>
    </xf>
    <xf numFmtId="49" fontId="5" fillId="0" borderId="4" xfId="0" applyNumberFormat="1" applyFont="1" applyBorder="1"/>
    <xf numFmtId="0" fontId="6" fillId="0" borderId="7" xfId="0" applyFont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6" xfId="0" applyFont="1" applyBorder="1" applyAlignment="1">
      <alignment horizontal="left"/>
    </xf>
    <xf numFmtId="0" fontId="5" fillId="0" borderId="3" xfId="0" applyFont="1" applyFill="1" applyBorder="1"/>
    <xf numFmtId="0" fontId="5" fillId="0" borderId="6" xfId="0" applyFont="1" applyFill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74.28515625" customWidth="1"/>
    <col min="3" max="3" width="11.5703125" customWidth="1"/>
  </cols>
  <sheetData>
    <row r="1" spans="1:3" ht="15.75" x14ac:dyDescent="0.25">
      <c r="A1" s="134" t="s">
        <v>207</v>
      </c>
      <c r="B1" s="134"/>
      <c r="C1" s="134"/>
    </row>
    <row r="2" spans="1:3" ht="15.75" x14ac:dyDescent="0.25">
      <c r="A2" s="134" t="s">
        <v>206</v>
      </c>
      <c r="B2" s="134"/>
      <c r="C2" s="134"/>
    </row>
    <row r="3" spans="1:3" ht="12" customHeight="1" x14ac:dyDescent="0.25">
      <c r="A3" s="30"/>
      <c r="B3" s="30"/>
      <c r="C3" s="30"/>
    </row>
    <row r="4" spans="1:3" ht="12.75" customHeight="1" x14ac:dyDescent="0.25">
      <c r="A4" s="1" t="s">
        <v>0</v>
      </c>
      <c r="B4" s="1" t="s">
        <v>1</v>
      </c>
      <c r="C4" s="1" t="s">
        <v>2</v>
      </c>
    </row>
    <row r="5" spans="1:3" ht="12.75" customHeight="1" x14ac:dyDescent="0.25">
      <c r="A5" s="2" t="s">
        <v>3</v>
      </c>
      <c r="B5" s="2"/>
      <c r="C5" s="2" t="s">
        <v>4</v>
      </c>
    </row>
    <row r="6" spans="1:3" ht="12.75" customHeight="1" x14ac:dyDescent="0.25">
      <c r="A6" s="3" t="s">
        <v>5</v>
      </c>
      <c r="B6" s="3" t="s">
        <v>6</v>
      </c>
      <c r="C6" s="4">
        <f>SUM(C7+C8+C12)</f>
        <v>24070000</v>
      </c>
    </row>
    <row r="7" spans="1:3" ht="12.75" customHeight="1" x14ac:dyDescent="0.25">
      <c r="A7" s="5" t="s">
        <v>7</v>
      </c>
      <c r="B7" s="6" t="s">
        <v>8</v>
      </c>
      <c r="C7" s="6">
        <v>22868000</v>
      </c>
    </row>
    <row r="8" spans="1:3" ht="12.75" customHeight="1" x14ac:dyDescent="0.25">
      <c r="A8" s="5" t="s">
        <v>9</v>
      </c>
      <c r="B8" s="6" t="s">
        <v>10</v>
      </c>
      <c r="C8" s="6">
        <f>SUM(C9:C11)</f>
        <v>1140000</v>
      </c>
    </row>
    <row r="9" spans="1:3" ht="12.75" customHeight="1" x14ac:dyDescent="0.25">
      <c r="A9" s="6" t="s">
        <v>11</v>
      </c>
      <c r="B9" s="6" t="s">
        <v>12</v>
      </c>
      <c r="C9" s="6">
        <v>650000</v>
      </c>
    </row>
    <row r="10" spans="1:3" ht="12.75" customHeight="1" x14ac:dyDescent="0.25">
      <c r="A10" s="6" t="s">
        <v>13</v>
      </c>
      <c r="B10" s="6" t="s">
        <v>14</v>
      </c>
      <c r="C10" s="6">
        <v>10000</v>
      </c>
    </row>
    <row r="11" spans="1:3" ht="12.75" customHeight="1" x14ac:dyDescent="0.25">
      <c r="A11" s="6" t="s">
        <v>15</v>
      </c>
      <c r="B11" s="6" t="s">
        <v>16</v>
      </c>
      <c r="C11" s="6">
        <v>480000</v>
      </c>
    </row>
    <row r="12" spans="1:3" ht="12.75" customHeight="1" x14ac:dyDescent="0.25">
      <c r="A12" s="7" t="s">
        <v>17</v>
      </c>
      <c r="B12" s="6" t="s">
        <v>18</v>
      </c>
      <c r="C12" s="6">
        <f>SUM(C13)</f>
        <v>62000</v>
      </c>
    </row>
    <row r="13" spans="1:3" ht="12.75" customHeight="1" x14ac:dyDescent="0.25">
      <c r="A13" s="8" t="s">
        <v>19</v>
      </c>
      <c r="B13" s="6" t="s">
        <v>20</v>
      </c>
      <c r="C13" s="6">
        <v>62000</v>
      </c>
    </row>
    <row r="14" spans="1:3" ht="12.75" customHeight="1" x14ac:dyDescent="0.25">
      <c r="A14" s="11" t="s">
        <v>24</v>
      </c>
      <c r="B14" s="3" t="s">
        <v>25</v>
      </c>
      <c r="C14" s="12">
        <f>C15+C41+C42+C43+C45+C46+C47+C48+C51+C52+C53+C54+C55</f>
        <v>17772768</v>
      </c>
    </row>
    <row r="15" spans="1:3" ht="12.75" customHeight="1" x14ac:dyDescent="0.25">
      <c r="A15" s="6" t="s">
        <v>26</v>
      </c>
      <c r="B15" s="6" t="s">
        <v>27</v>
      </c>
      <c r="C15" s="6">
        <f>SUM(C16:C40)-C35-C36</f>
        <v>3161996</v>
      </c>
    </row>
    <row r="16" spans="1:3" ht="12.75" customHeight="1" x14ac:dyDescent="0.25">
      <c r="A16" s="8" t="s">
        <v>28</v>
      </c>
      <c r="B16" s="7" t="s">
        <v>29</v>
      </c>
      <c r="C16" s="6">
        <v>700</v>
      </c>
    </row>
    <row r="17" spans="1:3" ht="12.75" customHeight="1" x14ac:dyDescent="0.25">
      <c r="A17" s="8" t="s">
        <v>30</v>
      </c>
      <c r="B17" s="6" t="s">
        <v>31</v>
      </c>
      <c r="C17" s="6">
        <v>29400</v>
      </c>
    </row>
    <row r="18" spans="1:3" ht="12.75" customHeight="1" x14ac:dyDescent="0.25">
      <c r="A18" s="8" t="s">
        <v>32</v>
      </c>
      <c r="B18" s="6" t="s">
        <v>33</v>
      </c>
      <c r="C18" s="6">
        <v>19500</v>
      </c>
    </row>
    <row r="19" spans="1:3" ht="12.75" customHeight="1" x14ac:dyDescent="0.25">
      <c r="A19" s="8" t="s">
        <v>34</v>
      </c>
      <c r="B19" s="6" t="s">
        <v>35</v>
      </c>
      <c r="C19" s="6">
        <v>549600</v>
      </c>
    </row>
    <row r="20" spans="1:3" ht="12.75" customHeight="1" x14ac:dyDescent="0.25">
      <c r="A20" s="9" t="s">
        <v>36</v>
      </c>
      <c r="B20" s="6" t="s">
        <v>37</v>
      </c>
      <c r="C20" s="6">
        <v>161900</v>
      </c>
    </row>
    <row r="21" spans="1:3" ht="12.75" customHeight="1" x14ac:dyDescent="0.25">
      <c r="A21" s="6" t="s">
        <v>38</v>
      </c>
      <c r="B21" s="6" t="s">
        <v>39</v>
      </c>
      <c r="C21" s="6">
        <v>100</v>
      </c>
    </row>
    <row r="22" spans="1:3" ht="12.75" customHeight="1" x14ac:dyDescent="0.25">
      <c r="A22" s="6" t="s">
        <v>40</v>
      </c>
      <c r="B22" s="6" t="s">
        <v>41</v>
      </c>
      <c r="C22" s="6">
        <v>8228</v>
      </c>
    </row>
    <row r="23" spans="1:3" ht="12.75" customHeight="1" x14ac:dyDescent="0.25">
      <c r="A23" s="6" t="s">
        <v>42</v>
      </c>
      <c r="B23" s="6" t="s">
        <v>43</v>
      </c>
      <c r="C23" s="6">
        <v>184300</v>
      </c>
    </row>
    <row r="24" spans="1:3" ht="12.75" customHeight="1" x14ac:dyDescent="0.25">
      <c r="A24" s="6" t="s">
        <v>44</v>
      </c>
      <c r="B24" s="13" t="s">
        <v>45</v>
      </c>
      <c r="C24" s="14">
        <v>35168</v>
      </c>
    </row>
    <row r="25" spans="1:3" ht="12.75" customHeight="1" x14ac:dyDescent="0.25">
      <c r="A25" s="6" t="s">
        <v>46</v>
      </c>
      <c r="B25" s="6" t="s">
        <v>47</v>
      </c>
      <c r="C25" s="6">
        <v>323000</v>
      </c>
    </row>
    <row r="26" spans="1:3" ht="12.75" customHeight="1" x14ac:dyDescent="0.25">
      <c r="A26" s="6" t="s">
        <v>48</v>
      </c>
      <c r="B26" s="6" t="s">
        <v>49</v>
      </c>
      <c r="C26" s="6">
        <v>37200</v>
      </c>
    </row>
    <row r="27" spans="1:3" ht="12.75" customHeight="1" x14ac:dyDescent="0.25">
      <c r="A27" s="6" t="s">
        <v>50</v>
      </c>
      <c r="B27" s="6" t="s">
        <v>51</v>
      </c>
      <c r="C27" s="6">
        <v>12000</v>
      </c>
    </row>
    <row r="28" spans="1:3" ht="12.75" customHeight="1" x14ac:dyDescent="0.25">
      <c r="A28" s="6" t="s">
        <v>52</v>
      </c>
      <c r="B28" s="6" t="s">
        <v>53</v>
      </c>
      <c r="C28" s="6">
        <v>18000</v>
      </c>
    </row>
    <row r="29" spans="1:3" ht="12.75" customHeight="1" x14ac:dyDescent="0.25">
      <c r="A29" s="6" t="s">
        <v>54</v>
      </c>
      <c r="B29" s="6" t="s">
        <v>55</v>
      </c>
      <c r="C29" s="6">
        <v>196500</v>
      </c>
    </row>
    <row r="30" spans="1:3" ht="12.75" customHeight="1" x14ac:dyDescent="0.25">
      <c r="A30" s="6" t="s">
        <v>56</v>
      </c>
      <c r="B30" s="6" t="s">
        <v>57</v>
      </c>
      <c r="C30" s="6">
        <v>14300</v>
      </c>
    </row>
    <row r="31" spans="1:3" ht="12.75" customHeight="1" x14ac:dyDescent="0.25">
      <c r="A31" s="6" t="s">
        <v>58</v>
      </c>
      <c r="B31" s="6" t="s">
        <v>59</v>
      </c>
      <c r="C31" s="6">
        <v>11000</v>
      </c>
    </row>
    <row r="32" spans="1:3" ht="12.75" customHeight="1" x14ac:dyDescent="0.25">
      <c r="A32" s="6" t="s">
        <v>60</v>
      </c>
      <c r="B32" s="15" t="s">
        <v>61</v>
      </c>
      <c r="C32" s="6">
        <v>600</v>
      </c>
    </row>
    <row r="33" spans="1:3" ht="12.75" customHeight="1" x14ac:dyDescent="0.25">
      <c r="A33" s="6" t="s">
        <v>62</v>
      </c>
      <c r="B33" s="6" t="s">
        <v>63</v>
      </c>
      <c r="C33" s="6">
        <v>404600</v>
      </c>
    </row>
    <row r="34" spans="1:3" ht="12.75" customHeight="1" x14ac:dyDescent="0.25">
      <c r="A34" s="16" t="s">
        <v>64</v>
      </c>
      <c r="B34" s="6" t="s">
        <v>65</v>
      </c>
      <c r="C34" s="6">
        <f>SUM(C35:C36)</f>
        <v>760800</v>
      </c>
    </row>
    <row r="35" spans="1:3" ht="12.75" customHeight="1" x14ac:dyDescent="0.25">
      <c r="A35" s="16" t="s">
        <v>66</v>
      </c>
      <c r="B35" s="6" t="s">
        <v>67</v>
      </c>
      <c r="C35" s="6">
        <v>405300</v>
      </c>
    </row>
    <row r="36" spans="1:3" ht="12.75" customHeight="1" x14ac:dyDescent="0.25">
      <c r="A36" s="16" t="s">
        <v>68</v>
      </c>
      <c r="B36" s="6" t="s">
        <v>69</v>
      </c>
      <c r="C36" s="6">
        <v>355500</v>
      </c>
    </row>
    <row r="37" spans="1:3" ht="12.75" customHeight="1" x14ac:dyDescent="0.25">
      <c r="A37" s="16" t="s">
        <v>70</v>
      </c>
      <c r="B37" s="6" t="s">
        <v>71</v>
      </c>
      <c r="C37" s="6">
        <v>204200</v>
      </c>
    </row>
    <row r="38" spans="1:3" ht="12.75" customHeight="1" x14ac:dyDescent="0.25">
      <c r="A38" s="16" t="s">
        <v>72</v>
      </c>
      <c r="B38" s="6" t="s">
        <v>73</v>
      </c>
      <c r="C38" s="6">
        <v>127400</v>
      </c>
    </row>
    <row r="39" spans="1:3" ht="12.75" customHeight="1" x14ac:dyDescent="0.25">
      <c r="A39" s="16" t="s">
        <v>74</v>
      </c>
      <c r="B39" s="6" t="s">
        <v>75</v>
      </c>
      <c r="C39" s="6">
        <v>53900</v>
      </c>
    </row>
    <row r="40" spans="1:3" ht="12.75" customHeight="1" x14ac:dyDescent="0.25">
      <c r="A40" s="16" t="s">
        <v>76</v>
      </c>
      <c r="B40" s="6" t="s">
        <v>77</v>
      </c>
      <c r="C40" s="6">
        <v>9600</v>
      </c>
    </row>
    <row r="41" spans="1:3" ht="12.75" customHeight="1" x14ac:dyDescent="0.25">
      <c r="A41" s="6" t="s">
        <v>78</v>
      </c>
      <c r="B41" s="6" t="s">
        <v>79</v>
      </c>
      <c r="C41" s="6">
        <v>8809800</v>
      </c>
    </row>
    <row r="42" spans="1:3" ht="12.75" customHeight="1" x14ac:dyDescent="0.25">
      <c r="A42" s="10" t="s">
        <v>80</v>
      </c>
      <c r="B42" s="10" t="s">
        <v>81</v>
      </c>
      <c r="C42" s="10">
        <v>34900</v>
      </c>
    </row>
    <row r="43" spans="1:3" ht="12.75" customHeight="1" x14ac:dyDescent="0.25">
      <c r="A43" s="17" t="s">
        <v>82</v>
      </c>
      <c r="B43" s="10" t="s">
        <v>83</v>
      </c>
      <c r="C43" s="18">
        <v>50000</v>
      </c>
    </row>
    <row r="44" spans="1:3" ht="12.75" customHeight="1" x14ac:dyDescent="0.25">
      <c r="A44" s="19"/>
      <c r="B44" s="20" t="s">
        <v>84</v>
      </c>
      <c r="C44" s="21"/>
    </row>
    <row r="45" spans="1:3" ht="12.75" customHeight="1" x14ac:dyDescent="0.25">
      <c r="A45" s="22" t="s">
        <v>85</v>
      </c>
      <c r="B45" s="23" t="s">
        <v>86</v>
      </c>
      <c r="C45" s="22">
        <v>10408</v>
      </c>
    </row>
    <row r="46" spans="1:3" ht="12.75" customHeight="1" x14ac:dyDescent="0.25">
      <c r="A46" s="6" t="s">
        <v>87</v>
      </c>
      <c r="B46" s="6" t="s">
        <v>90</v>
      </c>
      <c r="C46" s="10">
        <v>36000</v>
      </c>
    </row>
    <row r="47" spans="1:3" ht="12.75" customHeight="1" x14ac:dyDescent="0.25">
      <c r="A47" s="10" t="s">
        <v>89</v>
      </c>
      <c r="B47" s="6" t="s">
        <v>92</v>
      </c>
      <c r="C47" s="10">
        <v>432090</v>
      </c>
    </row>
    <row r="48" spans="1:3" ht="12.75" customHeight="1" x14ac:dyDescent="0.25">
      <c r="A48" s="10" t="s">
        <v>91</v>
      </c>
      <c r="B48" s="24" t="s">
        <v>94</v>
      </c>
      <c r="C48" s="10">
        <v>1750000</v>
      </c>
    </row>
    <row r="49" spans="1:3" ht="12.75" customHeight="1" x14ac:dyDescent="0.25">
      <c r="A49" s="22"/>
      <c r="B49" s="25" t="s">
        <v>95</v>
      </c>
      <c r="C49" s="22"/>
    </row>
    <row r="50" spans="1:3" ht="12.75" customHeight="1" x14ac:dyDescent="0.25">
      <c r="A50" s="22"/>
      <c r="B50" s="25" t="s">
        <v>96</v>
      </c>
      <c r="C50" s="20"/>
    </row>
    <row r="51" spans="1:3" ht="12.75" customHeight="1" x14ac:dyDescent="0.25">
      <c r="A51" s="6" t="s">
        <v>93</v>
      </c>
      <c r="B51" s="23" t="s">
        <v>100</v>
      </c>
      <c r="C51" s="10">
        <v>21518</v>
      </c>
    </row>
    <row r="52" spans="1:3" ht="12.75" customHeight="1" x14ac:dyDescent="0.25">
      <c r="A52" s="6" t="s">
        <v>97</v>
      </c>
      <c r="B52" s="6" t="s">
        <v>88</v>
      </c>
      <c r="C52" s="31">
        <v>134356</v>
      </c>
    </row>
    <row r="53" spans="1:3" ht="12.75" customHeight="1" x14ac:dyDescent="0.25">
      <c r="A53" s="6" t="s">
        <v>99</v>
      </c>
      <c r="B53" s="6" t="s">
        <v>220</v>
      </c>
      <c r="C53" s="31">
        <v>2849700</v>
      </c>
    </row>
    <row r="54" spans="1:3" ht="12.75" customHeight="1" x14ac:dyDescent="0.25">
      <c r="A54" s="6" t="s">
        <v>221</v>
      </c>
      <c r="B54" s="6" t="s">
        <v>98</v>
      </c>
      <c r="C54" s="6">
        <v>250000</v>
      </c>
    </row>
    <row r="55" spans="1:3" ht="12.75" customHeight="1" x14ac:dyDescent="0.25">
      <c r="A55" s="6" t="s">
        <v>222</v>
      </c>
      <c r="B55" s="6" t="s">
        <v>228</v>
      </c>
      <c r="C55" s="6">
        <v>232000</v>
      </c>
    </row>
    <row r="56" spans="1:3" ht="12.75" customHeight="1" x14ac:dyDescent="0.25">
      <c r="A56" s="11" t="s">
        <v>101</v>
      </c>
      <c r="B56" s="3" t="s">
        <v>102</v>
      </c>
      <c r="C56" s="3">
        <f>C57+C58+C59+C60+C61+C62+C68+C108+C109+C110+C111+C112+C113</f>
        <v>2543262</v>
      </c>
    </row>
    <row r="57" spans="1:3" ht="12.75" customHeight="1" x14ac:dyDescent="0.25">
      <c r="A57" s="6" t="s">
        <v>103</v>
      </c>
      <c r="B57" s="6" t="s">
        <v>104</v>
      </c>
      <c r="C57" s="6">
        <v>18000</v>
      </c>
    </row>
    <row r="58" spans="1:3" ht="12.75" customHeight="1" x14ac:dyDescent="0.25">
      <c r="A58" s="10" t="s">
        <v>105</v>
      </c>
      <c r="B58" s="10" t="s">
        <v>223</v>
      </c>
      <c r="C58" s="10">
        <v>100000</v>
      </c>
    </row>
    <row r="59" spans="1:3" ht="12.75" customHeight="1" x14ac:dyDescent="0.25">
      <c r="A59" s="6" t="s">
        <v>106</v>
      </c>
      <c r="B59" s="6" t="s">
        <v>107</v>
      </c>
      <c r="C59" s="6">
        <v>30000</v>
      </c>
    </row>
    <row r="60" spans="1:3" ht="12.75" customHeight="1" x14ac:dyDescent="0.25">
      <c r="A60" s="20" t="s">
        <v>108</v>
      </c>
      <c r="B60" s="10" t="s">
        <v>109</v>
      </c>
      <c r="C60" s="10">
        <v>17000</v>
      </c>
    </row>
    <row r="61" spans="1:3" ht="12.75" customHeight="1" x14ac:dyDescent="0.25">
      <c r="A61" s="20" t="s">
        <v>110</v>
      </c>
      <c r="B61" s="10" t="s">
        <v>111</v>
      </c>
      <c r="C61" s="10">
        <v>1000</v>
      </c>
    </row>
    <row r="62" spans="1:3" ht="12.75" customHeight="1" x14ac:dyDescent="0.25">
      <c r="A62" s="6" t="s">
        <v>112</v>
      </c>
      <c r="B62" s="6" t="s">
        <v>113</v>
      </c>
      <c r="C62" s="6">
        <v>13000</v>
      </c>
    </row>
    <row r="63" spans="1:3" ht="12.75" customHeight="1" x14ac:dyDescent="0.25">
      <c r="A63" s="25"/>
      <c r="B63" s="25"/>
      <c r="C63" s="25"/>
    </row>
    <row r="64" spans="1:3" ht="12.75" customHeight="1" x14ac:dyDescent="0.25">
      <c r="A64" s="25"/>
      <c r="B64" s="25"/>
      <c r="C64" s="25"/>
    </row>
    <row r="65" spans="1:3" ht="12.75" customHeight="1" x14ac:dyDescent="0.25">
      <c r="A65" s="135">
        <v>2</v>
      </c>
      <c r="B65" s="135"/>
      <c r="C65" s="135"/>
    </row>
    <row r="66" spans="1:3" ht="12.75" customHeight="1" x14ac:dyDescent="0.25">
      <c r="A66" s="1" t="s">
        <v>0</v>
      </c>
      <c r="B66" s="1" t="s">
        <v>1</v>
      </c>
      <c r="C66" s="1" t="s">
        <v>2</v>
      </c>
    </row>
    <row r="67" spans="1:3" ht="12.75" customHeight="1" x14ac:dyDescent="0.25">
      <c r="A67" s="2" t="s">
        <v>3</v>
      </c>
      <c r="B67" s="2"/>
      <c r="C67" s="2" t="s">
        <v>4</v>
      </c>
    </row>
    <row r="68" spans="1:3" ht="12.75" customHeight="1" x14ac:dyDescent="0.25">
      <c r="A68" s="6" t="s">
        <v>114</v>
      </c>
      <c r="B68" s="6" t="s">
        <v>115</v>
      </c>
      <c r="C68" s="6">
        <f>SUM(C69:C107)</f>
        <v>777262</v>
      </c>
    </row>
    <row r="69" spans="1:3" ht="12.75" customHeight="1" x14ac:dyDescent="0.25">
      <c r="A69" s="6" t="s">
        <v>116</v>
      </c>
      <c r="B69" s="6" t="s">
        <v>117</v>
      </c>
      <c r="C69" s="6">
        <v>16500</v>
      </c>
    </row>
    <row r="70" spans="1:3" ht="12.75" customHeight="1" x14ac:dyDescent="0.25">
      <c r="A70" s="6" t="s">
        <v>118</v>
      </c>
      <c r="B70" s="6" t="s">
        <v>119</v>
      </c>
      <c r="C70" s="6">
        <v>18900</v>
      </c>
    </row>
    <row r="71" spans="1:3" ht="12.75" customHeight="1" x14ac:dyDescent="0.25">
      <c r="A71" s="6" t="s">
        <v>120</v>
      </c>
      <c r="B71" s="6" t="s">
        <v>121</v>
      </c>
      <c r="C71" s="6">
        <v>15780</v>
      </c>
    </row>
    <row r="72" spans="1:3" ht="12.75" customHeight="1" x14ac:dyDescent="0.25">
      <c r="A72" s="6" t="s">
        <v>122</v>
      </c>
      <c r="B72" s="6" t="s">
        <v>123</v>
      </c>
      <c r="C72" s="6">
        <v>11600</v>
      </c>
    </row>
    <row r="73" spans="1:3" ht="12.75" customHeight="1" x14ac:dyDescent="0.25">
      <c r="A73" s="6" t="s">
        <v>124</v>
      </c>
      <c r="B73" s="6" t="s">
        <v>125</v>
      </c>
      <c r="C73" s="6">
        <v>36000</v>
      </c>
    </row>
    <row r="74" spans="1:3" ht="12.75" customHeight="1" x14ac:dyDescent="0.25">
      <c r="A74" s="6" t="s">
        <v>126</v>
      </c>
      <c r="B74" s="6" t="s">
        <v>127</v>
      </c>
      <c r="C74" s="6">
        <v>7900</v>
      </c>
    </row>
    <row r="75" spans="1:3" ht="12.75" customHeight="1" x14ac:dyDescent="0.25">
      <c r="A75" s="6" t="s">
        <v>128</v>
      </c>
      <c r="B75" s="6" t="s">
        <v>129</v>
      </c>
      <c r="C75" s="6">
        <v>7200</v>
      </c>
    </row>
    <row r="76" spans="1:3" ht="12.75" customHeight="1" x14ac:dyDescent="0.25">
      <c r="A76" s="6" t="s">
        <v>130</v>
      </c>
      <c r="B76" s="6" t="s">
        <v>131</v>
      </c>
      <c r="C76" s="6">
        <v>45100</v>
      </c>
    </row>
    <row r="77" spans="1:3" ht="12.75" customHeight="1" x14ac:dyDescent="0.25">
      <c r="A77" s="6" t="s">
        <v>132</v>
      </c>
      <c r="B77" s="6" t="s">
        <v>133</v>
      </c>
      <c r="C77" s="6">
        <v>9070</v>
      </c>
    </row>
    <row r="78" spans="1:3" ht="12.75" customHeight="1" x14ac:dyDescent="0.25">
      <c r="A78" s="6" t="s">
        <v>134</v>
      </c>
      <c r="B78" s="6" t="s">
        <v>224</v>
      </c>
      <c r="C78" s="6">
        <v>24700</v>
      </c>
    </row>
    <row r="79" spans="1:3" ht="12.75" customHeight="1" x14ac:dyDescent="0.25">
      <c r="A79" s="6" t="s">
        <v>135</v>
      </c>
      <c r="B79" s="6" t="s">
        <v>136</v>
      </c>
      <c r="C79" s="6">
        <v>2000</v>
      </c>
    </row>
    <row r="80" spans="1:3" ht="12.75" customHeight="1" x14ac:dyDescent="0.25">
      <c r="A80" s="6" t="s">
        <v>137</v>
      </c>
      <c r="B80" s="6" t="s">
        <v>138</v>
      </c>
      <c r="C80" s="6">
        <v>8916</v>
      </c>
    </row>
    <row r="81" spans="1:3" ht="12.75" customHeight="1" x14ac:dyDescent="0.25">
      <c r="A81" s="6" t="s">
        <v>139</v>
      </c>
      <c r="B81" s="6" t="s">
        <v>140</v>
      </c>
      <c r="C81" s="6">
        <v>5120</v>
      </c>
    </row>
    <row r="82" spans="1:3" ht="12.75" customHeight="1" x14ac:dyDescent="0.25">
      <c r="A82" s="6" t="s">
        <v>141</v>
      </c>
      <c r="B82" s="6" t="s">
        <v>142</v>
      </c>
      <c r="C82" s="6">
        <v>6663</v>
      </c>
    </row>
    <row r="83" spans="1:3" ht="12.75" customHeight="1" x14ac:dyDescent="0.25">
      <c r="A83" s="6" t="s">
        <v>143</v>
      </c>
      <c r="B83" s="6" t="s">
        <v>144</v>
      </c>
      <c r="C83" s="6">
        <v>27260</v>
      </c>
    </row>
    <row r="84" spans="1:3" ht="12.75" customHeight="1" x14ac:dyDescent="0.25">
      <c r="A84" s="6" t="s">
        <v>145</v>
      </c>
      <c r="B84" s="6" t="s">
        <v>146</v>
      </c>
      <c r="C84" s="6">
        <v>35585</v>
      </c>
    </row>
    <row r="85" spans="1:3" ht="12.75" customHeight="1" x14ac:dyDescent="0.25">
      <c r="A85" s="6" t="s">
        <v>147</v>
      </c>
      <c r="B85" s="6" t="s">
        <v>148</v>
      </c>
      <c r="C85" s="6">
        <v>18270</v>
      </c>
    </row>
    <row r="86" spans="1:3" ht="12.75" customHeight="1" x14ac:dyDescent="0.25">
      <c r="A86" s="6" t="s">
        <v>149</v>
      </c>
      <c r="B86" s="6" t="s">
        <v>150</v>
      </c>
      <c r="C86" s="6">
        <v>10200</v>
      </c>
    </row>
    <row r="87" spans="1:3" ht="12.75" customHeight="1" x14ac:dyDescent="0.25">
      <c r="A87" s="6" t="s">
        <v>151</v>
      </c>
      <c r="B87" s="6" t="s">
        <v>152</v>
      </c>
      <c r="C87" s="6">
        <v>15150</v>
      </c>
    </row>
    <row r="88" spans="1:3" ht="12.75" customHeight="1" x14ac:dyDescent="0.25">
      <c r="A88" s="6" t="s">
        <v>153</v>
      </c>
      <c r="B88" s="6" t="s">
        <v>154</v>
      </c>
      <c r="C88" s="6">
        <v>45350</v>
      </c>
    </row>
    <row r="89" spans="1:3" ht="12.75" customHeight="1" x14ac:dyDescent="0.25">
      <c r="A89" s="6" t="s">
        <v>155</v>
      </c>
      <c r="B89" s="6" t="s">
        <v>156</v>
      </c>
      <c r="C89" s="6">
        <v>30190</v>
      </c>
    </row>
    <row r="90" spans="1:3" ht="12.75" customHeight="1" x14ac:dyDescent="0.25">
      <c r="A90" s="6" t="s">
        <v>157</v>
      </c>
      <c r="B90" s="6" t="s">
        <v>158</v>
      </c>
      <c r="C90" s="6">
        <v>29700</v>
      </c>
    </row>
    <row r="91" spans="1:3" ht="12.75" customHeight="1" x14ac:dyDescent="0.25">
      <c r="A91" s="6" t="s">
        <v>159</v>
      </c>
      <c r="B91" s="6" t="s">
        <v>160</v>
      </c>
      <c r="C91" s="6">
        <v>33700</v>
      </c>
    </row>
    <row r="92" spans="1:3" ht="12.75" customHeight="1" x14ac:dyDescent="0.25">
      <c r="A92" s="6" t="s">
        <v>161</v>
      </c>
      <c r="B92" s="6" t="s">
        <v>162</v>
      </c>
      <c r="C92" s="6">
        <v>31381</v>
      </c>
    </row>
    <row r="93" spans="1:3" ht="12.75" customHeight="1" x14ac:dyDescent="0.25">
      <c r="A93" s="6" t="s">
        <v>163</v>
      </c>
      <c r="B93" s="6" t="s">
        <v>164</v>
      </c>
      <c r="C93" s="6">
        <v>31070</v>
      </c>
    </row>
    <row r="94" spans="1:3" ht="12.75" customHeight="1" x14ac:dyDescent="0.25">
      <c r="A94" s="6" t="s">
        <v>165</v>
      </c>
      <c r="B94" s="6" t="s">
        <v>166</v>
      </c>
      <c r="C94" s="6">
        <v>48580</v>
      </c>
    </row>
    <row r="95" spans="1:3" ht="12.75" customHeight="1" x14ac:dyDescent="0.25">
      <c r="A95" s="6" t="s">
        <v>167</v>
      </c>
      <c r="B95" s="6" t="s">
        <v>168</v>
      </c>
      <c r="C95" s="6">
        <v>64480</v>
      </c>
    </row>
    <row r="96" spans="1:3" ht="12.75" customHeight="1" x14ac:dyDescent="0.25">
      <c r="A96" s="6" t="s">
        <v>169</v>
      </c>
      <c r="B96" s="6" t="s">
        <v>170</v>
      </c>
      <c r="C96" s="6">
        <v>42979</v>
      </c>
    </row>
    <row r="97" spans="1:3" ht="12.75" customHeight="1" x14ac:dyDescent="0.25">
      <c r="A97" s="6" t="s">
        <v>171</v>
      </c>
      <c r="B97" s="6" t="s">
        <v>172</v>
      </c>
      <c r="C97" s="6">
        <v>32676</v>
      </c>
    </row>
    <row r="98" spans="1:3" ht="12.75" customHeight="1" x14ac:dyDescent="0.25">
      <c r="A98" s="6" t="s">
        <v>173</v>
      </c>
      <c r="B98" s="6" t="s">
        <v>174</v>
      </c>
      <c r="C98" s="6">
        <v>3500</v>
      </c>
    </row>
    <row r="99" spans="1:3" ht="12.75" customHeight="1" x14ac:dyDescent="0.25">
      <c r="A99" s="6" t="s">
        <v>175</v>
      </c>
      <c r="B99" s="6" t="s">
        <v>176</v>
      </c>
      <c r="C99" s="6">
        <v>32942</v>
      </c>
    </row>
    <row r="100" spans="1:3" ht="12.75" customHeight="1" x14ac:dyDescent="0.25">
      <c r="A100" s="6" t="s">
        <v>177</v>
      </c>
      <c r="B100" s="6" t="s">
        <v>178</v>
      </c>
      <c r="C100" s="6">
        <v>1100</v>
      </c>
    </row>
    <row r="101" spans="1:3" ht="12.75" customHeight="1" x14ac:dyDescent="0.25">
      <c r="A101" s="6" t="s">
        <v>179</v>
      </c>
      <c r="B101" s="6" t="s">
        <v>180</v>
      </c>
      <c r="C101" s="6">
        <v>4000</v>
      </c>
    </row>
    <row r="102" spans="1:3" ht="12.75" customHeight="1" x14ac:dyDescent="0.25">
      <c r="A102" s="6" t="s">
        <v>181</v>
      </c>
      <c r="B102" s="6" t="s">
        <v>182</v>
      </c>
      <c r="C102" s="6">
        <v>6500</v>
      </c>
    </row>
    <row r="103" spans="1:3" ht="12.75" customHeight="1" x14ac:dyDescent="0.25">
      <c r="A103" s="6" t="s">
        <v>183</v>
      </c>
      <c r="B103" s="6" t="s">
        <v>184</v>
      </c>
      <c r="C103" s="6">
        <v>2000</v>
      </c>
    </row>
    <row r="104" spans="1:3" ht="12.75" customHeight="1" x14ac:dyDescent="0.25">
      <c r="A104" s="6" t="s">
        <v>185</v>
      </c>
      <c r="B104" s="6" t="s">
        <v>186</v>
      </c>
      <c r="C104" s="6">
        <v>10000</v>
      </c>
    </row>
    <row r="105" spans="1:3" ht="12.75" customHeight="1" x14ac:dyDescent="0.25">
      <c r="A105" s="6" t="s">
        <v>187</v>
      </c>
      <c r="B105" s="6" t="s">
        <v>188</v>
      </c>
      <c r="C105" s="6">
        <v>2000</v>
      </c>
    </row>
    <row r="106" spans="1:3" ht="12.75" customHeight="1" x14ac:dyDescent="0.25">
      <c r="A106" s="26" t="s">
        <v>189</v>
      </c>
      <c r="B106" s="6" t="s">
        <v>190</v>
      </c>
      <c r="C106" s="6">
        <v>3000</v>
      </c>
    </row>
    <row r="107" spans="1:3" ht="12.75" customHeight="1" x14ac:dyDescent="0.25">
      <c r="A107" s="26" t="s">
        <v>229</v>
      </c>
      <c r="B107" s="33" t="s">
        <v>230</v>
      </c>
      <c r="C107" s="10">
        <v>200</v>
      </c>
    </row>
    <row r="108" spans="1:3" ht="12.75" customHeight="1" x14ac:dyDescent="0.25">
      <c r="A108" s="28" t="s">
        <v>191</v>
      </c>
      <c r="B108" s="10" t="s">
        <v>21</v>
      </c>
      <c r="C108" s="10">
        <v>60000</v>
      </c>
    </row>
    <row r="109" spans="1:3" ht="12.75" customHeight="1" x14ac:dyDescent="0.25">
      <c r="A109" s="28" t="s">
        <v>193</v>
      </c>
      <c r="B109" s="6" t="s">
        <v>22</v>
      </c>
      <c r="C109" s="6">
        <v>90000</v>
      </c>
    </row>
    <row r="110" spans="1:3" ht="12.75" customHeight="1" x14ac:dyDescent="0.25">
      <c r="A110" s="28" t="s">
        <v>195</v>
      </c>
      <c r="B110" s="6" t="s">
        <v>23</v>
      </c>
      <c r="C110" s="6">
        <v>1350000</v>
      </c>
    </row>
    <row r="111" spans="1:3" ht="12.75" customHeight="1" x14ac:dyDescent="0.25">
      <c r="A111" s="10" t="s">
        <v>208</v>
      </c>
      <c r="B111" s="6" t="s">
        <v>192</v>
      </c>
      <c r="C111" s="6">
        <v>25000</v>
      </c>
    </row>
    <row r="112" spans="1:3" ht="12.75" customHeight="1" x14ac:dyDescent="0.25">
      <c r="A112" s="10" t="s">
        <v>209</v>
      </c>
      <c r="B112" s="6" t="s">
        <v>194</v>
      </c>
      <c r="C112" s="6">
        <v>50000</v>
      </c>
    </row>
    <row r="113" spans="1:3" ht="12.75" customHeight="1" x14ac:dyDescent="0.25">
      <c r="A113" s="9" t="s">
        <v>210</v>
      </c>
      <c r="B113" s="6" t="s">
        <v>211</v>
      </c>
      <c r="C113" s="6">
        <v>12000</v>
      </c>
    </row>
    <row r="114" spans="1:3" ht="12.75" customHeight="1" x14ac:dyDescent="0.25">
      <c r="A114" s="32" t="s">
        <v>196</v>
      </c>
      <c r="B114" s="3" t="s">
        <v>197</v>
      </c>
      <c r="C114" s="3">
        <v>50000</v>
      </c>
    </row>
    <row r="115" spans="1:3" ht="12.75" customHeight="1" x14ac:dyDescent="0.25">
      <c r="A115" s="3"/>
      <c r="B115" s="4" t="s">
        <v>198</v>
      </c>
      <c r="C115" s="12">
        <f>SUM(C6+C14+C56+C114)</f>
        <v>44436030</v>
      </c>
    </row>
    <row r="116" spans="1:3" ht="12.75" customHeight="1" x14ac:dyDescent="0.25">
      <c r="A116" s="27" t="s">
        <v>212</v>
      </c>
      <c r="B116" s="3" t="s">
        <v>225</v>
      </c>
      <c r="C116" s="3">
        <f>SUM(C117:C124)</f>
        <v>2105042.73</v>
      </c>
    </row>
    <row r="117" spans="1:3" ht="12.75" customHeight="1" x14ac:dyDescent="0.25">
      <c r="A117" s="10" t="s">
        <v>213</v>
      </c>
      <c r="B117" s="6" t="s">
        <v>199</v>
      </c>
      <c r="C117" s="6">
        <v>1774370.61</v>
      </c>
    </row>
    <row r="118" spans="1:3" ht="12.75" customHeight="1" x14ac:dyDescent="0.25">
      <c r="A118" s="10" t="s">
        <v>214</v>
      </c>
      <c r="B118" s="6" t="s">
        <v>200</v>
      </c>
      <c r="C118" s="6">
        <v>97705</v>
      </c>
    </row>
    <row r="119" spans="1:3" ht="12.75" customHeight="1" x14ac:dyDescent="0.25">
      <c r="A119" s="10" t="s">
        <v>215</v>
      </c>
      <c r="B119" s="6" t="s">
        <v>86</v>
      </c>
      <c r="C119" s="6">
        <v>170.45</v>
      </c>
    </row>
    <row r="120" spans="1:3" ht="12.75" customHeight="1" x14ac:dyDescent="0.25">
      <c r="A120" s="10" t="s">
        <v>216</v>
      </c>
      <c r="B120" s="28" t="s">
        <v>201</v>
      </c>
      <c r="C120" s="6">
        <v>41165.519999999997</v>
      </c>
    </row>
    <row r="121" spans="1:3" ht="12.75" customHeight="1" x14ac:dyDescent="0.25">
      <c r="A121" s="10" t="s">
        <v>217</v>
      </c>
      <c r="B121" s="28" t="s">
        <v>202</v>
      </c>
      <c r="C121" s="6">
        <v>39474.01</v>
      </c>
    </row>
    <row r="122" spans="1:3" ht="12.75" customHeight="1" x14ac:dyDescent="0.25">
      <c r="A122" s="6" t="s">
        <v>218</v>
      </c>
      <c r="B122" s="28" t="s">
        <v>203</v>
      </c>
      <c r="C122" s="6">
        <v>73880.14</v>
      </c>
    </row>
    <row r="123" spans="1:3" ht="12.75" customHeight="1" x14ac:dyDescent="0.25">
      <c r="A123" s="6" t="s">
        <v>219</v>
      </c>
      <c r="B123" s="28" t="s">
        <v>204</v>
      </c>
      <c r="C123" s="6">
        <v>77021.649999999994</v>
      </c>
    </row>
    <row r="124" spans="1:3" x14ac:dyDescent="0.25">
      <c r="A124" s="6" t="s">
        <v>226</v>
      </c>
      <c r="B124" s="28" t="s">
        <v>227</v>
      </c>
      <c r="C124" s="6">
        <v>1255.3499999999999</v>
      </c>
    </row>
    <row r="125" spans="1:3" x14ac:dyDescent="0.25">
      <c r="A125" s="6"/>
      <c r="B125" s="4" t="s">
        <v>205</v>
      </c>
      <c r="C125" s="12">
        <f>SUM(C115+C116)</f>
        <v>46541072.729999997</v>
      </c>
    </row>
    <row r="128" spans="1:3" x14ac:dyDescent="0.25">
      <c r="B128" s="25"/>
      <c r="C128" s="29"/>
    </row>
  </sheetData>
  <mergeCells count="3">
    <mergeCell ref="A1:C1"/>
    <mergeCell ref="A2:C2"/>
    <mergeCell ref="A65:C65"/>
  </mergeCells>
  <pageMargins left="0.70866141732283472" right="0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"/>
  <sheetViews>
    <sheetView workbookViewId="0">
      <selection activeCell="E3" sqref="E3"/>
    </sheetView>
  </sheetViews>
  <sheetFormatPr defaultRowHeight="15" x14ac:dyDescent="0.25"/>
  <cols>
    <col min="1" max="1" width="5.140625" customWidth="1"/>
    <col min="2" max="2" width="20.42578125" customWidth="1"/>
    <col min="3" max="3" width="5.42578125" customWidth="1"/>
    <col min="4" max="4" width="26.7109375" customWidth="1"/>
    <col min="5" max="7" width="9.7109375" customWidth="1"/>
  </cols>
  <sheetData>
    <row r="1" spans="1:8" ht="15.75" x14ac:dyDescent="0.25">
      <c r="A1" s="36"/>
      <c r="B1" s="137" t="s">
        <v>608</v>
      </c>
      <c r="C1" s="137"/>
      <c r="D1" s="137"/>
      <c r="E1" s="137"/>
      <c r="F1" s="137"/>
      <c r="G1" s="137"/>
      <c r="H1" s="137"/>
    </row>
    <row r="2" spans="1:8" ht="15.75" x14ac:dyDescent="0.25">
      <c r="A2" s="137" t="s">
        <v>609</v>
      </c>
      <c r="B2" s="137"/>
      <c r="C2" s="137"/>
      <c r="D2" s="137"/>
      <c r="E2" s="137"/>
      <c r="F2" s="137"/>
      <c r="G2" s="137"/>
      <c r="H2" s="137"/>
    </row>
    <row r="3" spans="1:8" ht="12" customHeight="1" x14ac:dyDescent="0.25">
      <c r="A3" s="36"/>
      <c r="B3" s="37"/>
      <c r="C3" s="37"/>
      <c r="D3" s="37"/>
      <c r="E3" s="37"/>
      <c r="F3" s="37"/>
      <c r="G3" s="37"/>
      <c r="H3" s="38"/>
    </row>
    <row r="4" spans="1:8" ht="14.25" customHeight="1" x14ac:dyDescent="0.25">
      <c r="A4" s="39" t="s">
        <v>0</v>
      </c>
      <c r="B4" s="34"/>
      <c r="C4" s="34" t="s">
        <v>233</v>
      </c>
      <c r="D4" s="34" t="s">
        <v>240</v>
      </c>
      <c r="E4" s="39"/>
      <c r="F4" s="139" t="s">
        <v>241</v>
      </c>
      <c r="G4" s="139"/>
      <c r="H4" s="139"/>
    </row>
    <row r="5" spans="1:8" ht="14.25" customHeight="1" x14ac:dyDescent="0.25">
      <c r="A5" s="40" t="s">
        <v>3</v>
      </c>
      <c r="B5" s="35" t="s">
        <v>231</v>
      </c>
      <c r="C5" s="35" t="s">
        <v>234</v>
      </c>
      <c r="D5" s="35" t="s">
        <v>242</v>
      </c>
      <c r="E5" s="35" t="s">
        <v>232</v>
      </c>
      <c r="F5" s="140" t="s">
        <v>243</v>
      </c>
      <c r="G5" s="140"/>
      <c r="H5" s="35" t="s">
        <v>244</v>
      </c>
    </row>
    <row r="6" spans="1:8" ht="14.25" customHeight="1" x14ac:dyDescent="0.25">
      <c r="A6" s="40"/>
      <c r="B6" s="35"/>
      <c r="C6" s="35" t="s">
        <v>235</v>
      </c>
      <c r="D6" s="40"/>
      <c r="E6" s="40"/>
      <c r="F6" s="34" t="s">
        <v>245</v>
      </c>
      <c r="G6" s="34" t="s">
        <v>246</v>
      </c>
      <c r="H6" s="35" t="s">
        <v>247</v>
      </c>
    </row>
    <row r="7" spans="1:8" ht="14.25" customHeight="1" x14ac:dyDescent="0.25">
      <c r="A7" s="40"/>
      <c r="B7" s="40"/>
      <c r="C7" s="40"/>
      <c r="D7" s="40"/>
      <c r="E7" s="40"/>
      <c r="F7" s="35"/>
      <c r="G7" s="35" t="s">
        <v>248</v>
      </c>
      <c r="H7" s="40"/>
    </row>
    <row r="8" spans="1:8" ht="14.25" customHeight="1" x14ac:dyDescent="0.25">
      <c r="A8" s="41" t="s">
        <v>5</v>
      </c>
      <c r="B8" s="42" t="s">
        <v>249</v>
      </c>
      <c r="C8" s="34">
        <v>12</v>
      </c>
      <c r="D8" s="41" t="s">
        <v>250</v>
      </c>
      <c r="E8" s="43">
        <f t="shared" ref="E8:E71" si="0">F8+H8</f>
        <v>912051.94</v>
      </c>
      <c r="F8" s="43">
        <f>SUM(F9:F12)</f>
        <v>909151.94</v>
      </c>
      <c r="G8" s="43">
        <f t="shared" ref="G8:H8" si="1">SUM(G9:G12)</f>
        <v>814598</v>
      </c>
      <c r="H8" s="43">
        <f t="shared" si="1"/>
        <v>2900</v>
      </c>
    </row>
    <row r="9" spans="1:8" ht="14.25" customHeight="1" x14ac:dyDescent="0.25">
      <c r="A9" s="44" t="s">
        <v>7</v>
      </c>
      <c r="B9" s="45" t="s">
        <v>251</v>
      </c>
      <c r="C9" s="35"/>
      <c r="D9" s="44" t="s">
        <v>252</v>
      </c>
      <c r="E9" s="39">
        <f t="shared" si="0"/>
        <v>643736</v>
      </c>
      <c r="F9" s="44">
        <v>643736</v>
      </c>
      <c r="G9" s="44">
        <v>620359</v>
      </c>
      <c r="H9" s="44">
        <v>0</v>
      </c>
    </row>
    <row r="10" spans="1:8" ht="14.25" customHeight="1" x14ac:dyDescent="0.25">
      <c r="A10" s="44" t="s">
        <v>9</v>
      </c>
      <c r="B10" s="35"/>
      <c r="C10" s="35"/>
      <c r="D10" s="44" t="s">
        <v>253</v>
      </c>
      <c r="E10" s="39">
        <f t="shared" si="0"/>
        <v>250783</v>
      </c>
      <c r="F10" s="44">
        <v>247883</v>
      </c>
      <c r="G10" s="44">
        <v>194239</v>
      </c>
      <c r="H10" s="44">
        <v>2900</v>
      </c>
    </row>
    <row r="11" spans="1:8" ht="14.25" customHeight="1" x14ac:dyDescent="0.25">
      <c r="A11" s="44" t="s">
        <v>17</v>
      </c>
      <c r="B11" s="35"/>
      <c r="C11" s="35"/>
      <c r="D11" s="44" t="s">
        <v>254</v>
      </c>
      <c r="E11" s="39">
        <f t="shared" si="0"/>
        <v>16500</v>
      </c>
      <c r="F11" s="44">
        <v>16500</v>
      </c>
      <c r="G11" s="44">
        <v>0</v>
      </c>
      <c r="H11" s="44">
        <v>0</v>
      </c>
    </row>
    <row r="12" spans="1:8" ht="14.25" customHeight="1" x14ac:dyDescent="0.25">
      <c r="A12" s="44" t="s">
        <v>255</v>
      </c>
      <c r="B12" s="35"/>
      <c r="C12" s="35"/>
      <c r="D12" s="44" t="s">
        <v>256</v>
      </c>
      <c r="E12" s="39">
        <f t="shared" si="0"/>
        <v>1032.94</v>
      </c>
      <c r="F12" s="44">
        <v>1032.94</v>
      </c>
      <c r="G12" s="44">
        <v>0</v>
      </c>
      <c r="H12" s="44">
        <v>0</v>
      </c>
    </row>
    <row r="13" spans="1:8" ht="14.25" customHeight="1" x14ac:dyDescent="0.25">
      <c r="A13" s="41" t="s">
        <v>24</v>
      </c>
      <c r="B13" s="46"/>
      <c r="C13" s="46"/>
      <c r="D13" s="41" t="s">
        <v>257</v>
      </c>
      <c r="E13" s="43">
        <f t="shared" si="0"/>
        <v>700001.32</v>
      </c>
      <c r="F13" s="43">
        <f>SUM(F14:F17)</f>
        <v>693101.32</v>
      </c>
      <c r="G13" s="43">
        <f>SUM(G14:G17)</f>
        <v>614023</v>
      </c>
      <c r="H13" s="43">
        <f>SUM(H14:H17)</f>
        <v>6900</v>
      </c>
    </row>
    <row r="14" spans="1:8" ht="14.25" customHeight="1" x14ac:dyDescent="0.25">
      <c r="A14" s="44" t="s">
        <v>26</v>
      </c>
      <c r="B14" s="35"/>
      <c r="C14" s="35"/>
      <c r="D14" s="44" t="s">
        <v>252</v>
      </c>
      <c r="E14" s="39">
        <f t="shared" si="0"/>
        <v>441679</v>
      </c>
      <c r="F14" s="44">
        <v>441679</v>
      </c>
      <c r="G14" s="44">
        <v>426852</v>
      </c>
      <c r="H14" s="44">
        <v>0</v>
      </c>
    </row>
    <row r="15" spans="1:8" ht="14.25" customHeight="1" x14ac:dyDescent="0.25">
      <c r="A15" s="44" t="s">
        <v>78</v>
      </c>
      <c r="B15" s="35"/>
      <c r="C15" s="35"/>
      <c r="D15" s="44" t="s">
        <v>253</v>
      </c>
      <c r="E15" s="39">
        <f t="shared" si="0"/>
        <v>238374</v>
      </c>
      <c r="F15" s="44">
        <v>231474</v>
      </c>
      <c r="G15" s="44">
        <v>187171</v>
      </c>
      <c r="H15" s="44">
        <v>6900</v>
      </c>
    </row>
    <row r="16" spans="1:8" ht="14.25" customHeight="1" x14ac:dyDescent="0.25">
      <c r="A16" s="44" t="s">
        <v>80</v>
      </c>
      <c r="B16" s="35"/>
      <c r="C16" s="35"/>
      <c r="D16" s="44" t="s">
        <v>254</v>
      </c>
      <c r="E16" s="39">
        <f t="shared" si="0"/>
        <v>18900</v>
      </c>
      <c r="F16" s="44">
        <v>18900</v>
      </c>
      <c r="G16" s="44">
        <v>0</v>
      </c>
      <c r="H16" s="44">
        <v>0</v>
      </c>
    </row>
    <row r="17" spans="1:8" ht="14.25" customHeight="1" x14ac:dyDescent="0.25">
      <c r="A17" s="44" t="s">
        <v>82</v>
      </c>
      <c r="B17" s="35"/>
      <c r="C17" s="35"/>
      <c r="D17" s="44" t="s">
        <v>256</v>
      </c>
      <c r="E17" s="39">
        <f t="shared" si="0"/>
        <v>1048.32</v>
      </c>
      <c r="F17" s="44">
        <v>1048.32</v>
      </c>
      <c r="G17" s="44">
        <v>0</v>
      </c>
      <c r="H17" s="44">
        <v>0</v>
      </c>
    </row>
    <row r="18" spans="1:8" ht="14.25" customHeight="1" x14ac:dyDescent="0.25">
      <c r="A18" s="41" t="s">
        <v>101</v>
      </c>
      <c r="B18" s="46"/>
      <c r="C18" s="46"/>
      <c r="D18" s="41" t="s">
        <v>258</v>
      </c>
      <c r="E18" s="43">
        <f t="shared" si="0"/>
        <v>672133.97</v>
      </c>
      <c r="F18" s="43">
        <f>SUM(F19:F22)</f>
        <v>669233.97</v>
      </c>
      <c r="G18" s="43">
        <f t="shared" ref="G18:H18" si="2">SUM(G19:G22)</f>
        <v>576455</v>
      </c>
      <c r="H18" s="43">
        <f t="shared" si="2"/>
        <v>2900</v>
      </c>
    </row>
    <row r="19" spans="1:8" ht="14.25" customHeight="1" x14ac:dyDescent="0.25">
      <c r="A19" s="44" t="s">
        <v>103</v>
      </c>
      <c r="B19" s="35"/>
      <c r="C19" s="35"/>
      <c r="D19" s="44" t="s">
        <v>252</v>
      </c>
      <c r="E19" s="39">
        <f t="shared" si="0"/>
        <v>400300</v>
      </c>
      <c r="F19" s="44">
        <v>400300</v>
      </c>
      <c r="G19" s="44">
        <v>387965</v>
      </c>
      <c r="H19" s="44">
        <v>0</v>
      </c>
    </row>
    <row r="20" spans="1:8" ht="14.25" customHeight="1" x14ac:dyDescent="0.25">
      <c r="A20" s="44" t="s">
        <v>105</v>
      </c>
      <c r="B20" s="35"/>
      <c r="C20" s="35"/>
      <c r="D20" s="44" t="s">
        <v>253</v>
      </c>
      <c r="E20" s="39">
        <f t="shared" si="0"/>
        <v>255853</v>
      </c>
      <c r="F20" s="44">
        <v>252953</v>
      </c>
      <c r="G20" s="44">
        <v>188490</v>
      </c>
      <c r="H20" s="44">
        <v>2900</v>
      </c>
    </row>
    <row r="21" spans="1:8" ht="14.25" customHeight="1" x14ac:dyDescent="0.25">
      <c r="A21" s="44" t="s">
        <v>106</v>
      </c>
      <c r="B21" s="35"/>
      <c r="C21" s="35"/>
      <c r="D21" s="44" t="s">
        <v>254</v>
      </c>
      <c r="E21" s="39">
        <f t="shared" si="0"/>
        <v>15780</v>
      </c>
      <c r="F21" s="44">
        <v>15780</v>
      </c>
      <c r="G21" s="44">
        <v>0</v>
      </c>
      <c r="H21" s="44">
        <v>0</v>
      </c>
    </row>
    <row r="22" spans="1:8" ht="14.25" customHeight="1" x14ac:dyDescent="0.25">
      <c r="A22" s="44" t="s">
        <v>108</v>
      </c>
      <c r="B22" s="35"/>
      <c r="C22" s="35"/>
      <c r="D22" s="44" t="s">
        <v>256</v>
      </c>
      <c r="E22" s="39">
        <f t="shared" si="0"/>
        <v>200.97</v>
      </c>
      <c r="F22" s="44">
        <v>200.97</v>
      </c>
      <c r="G22" s="44"/>
      <c r="H22" s="44"/>
    </row>
    <row r="23" spans="1:8" ht="14.25" customHeight="1" x14ac:dyDescent="0.25">
      <c r="A23" s="41" t="s">
        <v>196</v>
      </c>
      <c r="B23" s="46"/>
      <c r="C23" s="46"/>
      <c r="D23" s="41" t="s">
        <v>259</v>
      </c>
      <c r="E23" s="43">
        <f t="shared" si="0"/>
        <v>539678.43000000005</v>
      </c>
      <c r="F23" s="43">
        <f>SUM(F24:F27)</f>
        <v>539678.43000000005</v>
      </c>
      <c r="G23" s="43">
        <f t="shared" ref="G23:H23" si="3">SUM(G24:G27)</f>
        <v>483592</v>
      </c>
      <c r="H23" s="43">
        <f t="shared" si="3"/>
        <v>0</v>
      </c>
    </row>
    <row r="24" spans="1:8" ht="14.25" customHeight="1" x14ac:dyDescent="0.25">
      <c r="A24" s="44" t="s">
        <v>260</v>
      </c>
      <c r="B24" s="35"/>
      <c r="C24" s="35"/>
      <c r="D24" s="44" t="s">
        <v>252</v>
      </c>
      <c r="E24" s="39">
        <f t="shared" si="0"/>
        <v>365683</v>
      </c>
      <c r="F24" s="44">
        <v>365683</v>
      </c>
      <c r="G24" s="44">
        <v>353576</v>
      </c>
      <c r="H24" s="44">
        <v>0</v>
      </c>
    </row>
    <row r="25" spans="1:8" ht="14.25" customHeight="1" x14ac:dyDescent="0.25">
      <c r="A25" s="44" t="s">
        <v>261</v>
      </c>
      <c r="B25" s="35"/>
      <c r="C25" s="35"/>
      <c r="D25" s="44" t="s">
        <v>253</v>
      </c>
      <c r="E25" s="39">
        <f t="shared" si="0"/>
        <v>160969</v>
      </c>
      <c r="F25" s="44">
        <v>160969</v>
      </c>
      <c r="G25" s="44">
        <v>130016</v>
      </c>
      <c r="H25" s="44">
        <v>0</v>
      </c>
    </row>
    <row r="26" spans="1:8" ht="14.25" customHeight="1" x14ac:dyDescent="0.25">
      <c r="A26" s="44" t="s">
        <v>262</v>
      </c>
      <c r="B26" s="35"/>
      <c r="C26" s="35"/>
      <c r="D26" s="44" t="s">
        <v>254</v>
      </c>
      <c r="E26" s="39">
        <f t="shared" si="0"/>
        <v>11600</v>
      </c>
      <c r="F26" s="44">
        <v>11600</v>
      </c>
      <c r="G26" s="44">
        <v>0</v>
      </c>
      <c r="H26" s="44">
        <v>0</v>
      </c>
    </row>
    <row r="27" spans="1:8" ht="14.25" customHeight="1" x14ac:dyDescent="0.25">
      <c r="A27" s="44" t="s">
        <v>263</v>
      </c>
      <c r="B27" s="35"/>
      <c r="C27" s="35"/>
      <c r="D27" s="44" t="s">
        <v>256</v>
      </c>
      <c r="E27" s="39">
        <f t="shared" si="0"/>
        <v>1426.43</v>
      </c>
      <c r="F27" s="44">
        <v>1426.43</v>
      </c>
      <c r="G27" s="44">
        <v>0</v>
      </c>
      <c r="H27" s="44">
        <v>0</v>
      </c>
    </row>
    <row r="28" spans="1:8" ht="14.25" customHeight="1" x14ac:dyDescent="0.25">
      <c r="A28" s="41" t="s">
        <v>212</v>
      </c>
      <c r="B28" s="47"/>
      <c r="C28" s="47"/>
      <c r="D28" s="41" t="s">
        <v>264</v>
      </c>
      <c r="E28" s="43">
        <f t="shared" si="0"/>
        <v>749116.59</v>
      </c>
      <c r="F28" s="43">
        <f>SUM(F29:F32)</f>
        <v>747016.59</v>
      </c>
      <c r="G28" s="43">
        <f>SUM(G29:G32)</f>
        <v>631310</v>
      </c>
      <c r="H28" s="43">
        <f>SUM(H29:H32)</f>
        <v>2100</v>
      </c>
    </row>
    <row r="29" spans="1:8" ht="14.25" customHeight="1" x14ac:dyDescent="0.25">
      <c r="A29" s="44" t="s">
        <v>213</v>
      </c>
      <c r="B29" s="40"/>
      <c r="C29" s="40"/>
      <c r="D29" s="44" t="s">
        <v>252</v>
      </c>
      <c r="E29" s="39">
        <f t="shared" si="0"/>
        <v>389461</v>
      </c>
      <c r="F29" s="44">
        <v>389461</v>
      </c>
      <c r="G29" s="44">
        <v>376863</v>
      </c>
      <c r="H29" s="44">
        <v>0</v>
      </c>
    </row>
    <row r="30" spans="1:8" ht="14.25" customHeight="1" x14ac:dyDescent="0.25">
      <c r="A30" s="44" t="s">
        <v>214</v>
      </c>
      <c r="B30" s="40"/>
      <c r="C30" s="40"/>
      <c r="D30" s="44" t="s">
        <v>253</v>
      </c>
      <c r="E30" s="39">
        <f t="shared" si="0"/>
        <v>320978</v>
      </c>
      <c r="F30" s="44">
        <v>320978</v>
      </c>
      <c r="G30" s="44">
        <v>254447</v>
      </c>
      <c r="H30" s="44">
        <v>0</v>
      </c>
    </row>
    <row r="31" spans="1:8" ht="14.25" customHeight="1" x14ac:dyDescent="0.25">
      <c r="A31" s="44" t="s">
        <v>215</v>
      </c>
      <c r="B31" s="40"/>
      <c r="C31" s="40"/>
      <c r="D31" s="44" t="s">
        <v>254</v>
      </c>
      <c r="E31" s="39">
        <f t="shared" si="0"/>
        <v>36000</v>
      </c>
      <c r="F31" s="44">
        <v>36000</v>
      </c>
      <c r="G31" s="44">
        <v>0</v>
      </c>
      <c r="H31" s="44">
        <v>0</v>
      </c>
    </row>
    <row r="32" spans="1:8" ht="14.25" customHeight="1" x14ac:dyDescent="0.25">
      <c r="A32" s="44" t="s">
        <v>216</v>
      </c>
      <c r="B32" s="40"/>
      <c r="C32" s="40"/>
      <c r="D32" s="44" t="s">
        <v>256</v>
      </c>
      <c r="E32" s="39">
        <f t="shared" si="0"/>
        <v>2677.59</v>
      </c>
      <c r="F32" s="44">
        <v>577.59</v>
      </c>
      <c r="G32" s="44">
        <v>0</v>
      </c>
      <c r="H32" s="44">
        <v>2100</v>
      </c>
    </row>
    <row r="33" spans="1:8" ht="14.25" customHeight="1" x14ac:dyDescent="0.25">
      <c r="A33" s="41" t="s">
        <v>265</v>
      </c>
      <c r="B33" s="47"/>
      <c r="C33" s="47"/>
      <c r="D33" s="41" t="s">
        <v>266</v>
      </c>
      <c r="E33" s="43">
        <f t="shared" si="0"/>
        <v>590805.63</v>
      </c>
      <c r="F33" s="43">
        <f>SUM(F34:F37)</f>
        <v>586505.63</v>
      </c>
      <c r="G33" s="43">
        <f t="shared" ref="G33:H33" si="4">SUM(G34:G37)</f>
        <v>500325</v>
      </c>
      <c r="H33" s="43">
        <f t="shared" si="4"/>
        <v>4300</v>
      </c>
    </row>
    <row r="34" spans="1:8" ht="14.25" customHeight="1" x14ac:dyDescent="0.25">
      <c r="A34" s="44" t="s">
        <v>267</v>
      </c>
      <c r="B34" s="40"/>
      <c r="C34" s="40"/>
      <c r="D34" s="44" t="s">
        <v>252</v>
      </c>
      <c r="E34" s="39">
        <f t="shared" si="0"/>
        <v>386471</v>
      </c>
      <c r="F34" s="44">
        <v>386471</v>
      </c>
      <c r="G34" s="44">
        <v>372471</v>
      </c>
      <c r="H34" s="44">
        <v>0</v>
      </c>
    </row>
    <row r="35" spans="1:8" ht="14.25" customHeight="1" x14ac:dyDescent="0.25">
      <c r="A35" s="44" t="s">
        <v>268</v>
      </c>
      <c r="B35" s="40"/>
      <c r="C35" s="40"/>
      <c r="D35" s="44" t="s">
        <v>253</v>
      </c>
      <c r="E35" s="39">
        <f t="shared" si="0"/>
        <v>195965</v>
      </c>
      <c r="F35" s="44">
        <v>191665</v>
      </c>
      <c r="G35" s="44">
        <v>127854</v>
      </c>
      <c r="H35" s="44">
        <v>4300</v>
      </c>
    </row>
    <row r="36" spans="1:8" ht="14.25" customHeight="1" x14ac:dyDescent="0.25">
      <c r="A36" s="44" t="s">
        <v>269</v>
      </c>
      <c r="B36" s="40"/>
      <c r="C36" s="40"/>
      <c r="D36" s="44" t="s">
        <v>254</v>
      </c>
      <c r="E36" s="39">
        <f t="shared" si="0"/>
        <v>7900</v>
      </c>
      <c r="F36" s="44">
        <v>7900</v>
      </c>
      <c r="G36" s="44">
        <v>0</v>
      </c>
      <c r="H36" s="44">
        <v>0</v>
      </c>
    </row>
    <row r="37" spans="1:8" ht="14.25" customHeight="1" x14ac:dyDescent="0.25">
      <c r="A37" s="44" t="s">
        <v>270</v>
      </c>
      <c r="B37" s="40"/>
      <c r="C37" s="40"/>
      <c r="D37" s="44" t="s">
        <v>256</v>
      </c>
      <c r="E37" s="39">
        <f t="shared" si="0"/>
        <v>469.63</v>
      </c>
      <c r="F37" s="44">
        <v>469.63</v>
      </c>
      <c r="G37" s="44"/>
      <c r="H37" s="44"/>
    </row>
    <row r="38" spans="1:8" ht="14.25" customHeight="1" x14ac:dyDescent="0.25">
      <c r="A38" s="41" t="s">
        <v>271</v>
      </c>
      <c r="B38" s="47"/>
      <c r="C38" s="47"/>
      <c r="D38" s="41" t="s">
        <v>272</v>
      </c>
      <c r="E38" s="48">
        <f t="shared" si="0"/>
        <v>497267.92</v>
      </c>
      <c r="F38" s="43">
        <f>SUM(F39:F42)</f>
        <v>497267.92</v>
      </c>
      <c r="G38" s="43">
        <f t="shared" ref="G38:H38" si="5">SUM(G39:G42)</f>
        <v>429153</v>
      </c>
      <c r="H38" s="43">
        <f t="shared" si="5"/>
        <v>0</v>
      </c>
    </row>
    <row r="39" spans="1:8" ht="14.25" customHeight="1" x14ac:dyDescent="0.25">
      <c r="A39" s="44" t="s">
        <v>273</v>
      </c>
      <c r="B39" s="40"/>
      <c r="C39" s="40"/>
      <c r="D39" s="44" t="s">
        <v>252</v>
      </c>
      <c r="E39" s="39">
        <f t="shared" si="0"/>
        <v>325272</v>
      </c>
      <c r="F39" s="49">
        <v>325272</v>
      </c>
      <c r="G39" s="49">
        <v>315881</v>
      </c>
      <c r="H39" s="49">
        <v>0</v>
      </c>
    </row>
    <row r="40" spans="1:8" ht="14.25" customHeight="1" x14ac:dyDescent="0.25">
      <c r="A40" s="44" t="s">
        <v>274</v>
      </c>
      <c r="B40" s="40"/>
      <c r="C40" s="40"/>
      <c r="D40" s="44" t="s">
        <v>253</v>
      </c>
      <c r="E40" s="44">
        <f t="shared" si="0"/>
        <v>164203</v>
      </c>
      <c r="F40" s="49">
        <v>164203</v>
      </c>
      <c r="G40" s="49">
        <v>113272</v>
      </c>
      <c r="H40" s="49">
        <v>0</v>
      </c>
    </row>
    <row r="41" spans="1:8" ht="14.25" customHeight="1" x14ac:dyDescent="0.25">
      <c r="A41" s="44" t="s">
        <v>275</v>
      </c>
      <c r="B41" s="40"/>
      <c r="C41" s="40"/>
      <c r="D41" s="50" t="s">
        <v>254</v>
      </c>
      <c r="E41" s="39">
        <f t="shared" si="0"/>
        <v>7200</v>
      </c>
      <c r="F41" s="40">
        <v>7200</v>
      </c>
      <c r="G41" s="40">
        <v>0</v>
      </c>
      <c r="H41" s="40">
        <v>0</v>
      </c>
    </row>
    <row r="42" spans="1:8" ht="14.25" customHeight="1" x14ac:dyDescent="0.25">
      <c r="A42" s="44" t="s">
        <v>276</v>
      </c>
      <c r="B42" s="40"/>
      <c r="C42" s="40"/>
      <c r="D42" s="44" t="s">
        <v>256</v>
      </c>
      <c r="E42" s="39">
        <f t="shared" si="0"/>
        <v>592.91999999999996</v>
      </c>
      <c r="F42" s="44">
        <v>592.91999999999996</v>
      </c>
      <c r="G42" s="44">
        <v>0</v>
      </c>
      <c r="H42" s="44">
        <v>0</v>
      </c>
    </row>
    <row r="43" spans="1:8" ht="14.25" customHeight="1" x14ac:dyDescent="0.25">
      <c r="A43" s="41" t="s">
        <v>277</v>
      </c>
      <c r="B43" s="47"/>
      <c r="C43" s="47"/>
      <c r="D43" s="51" t="s">
        <v>278</v>
      </c>
      <c r="E43" s="48">
        <f t="shared" si="0"/>
        <v>718993.17</v>
      </c>
      <c r="F43" s="43">
        <f>SUM(F44:F47)</f>
        <v>718993.17</v>
      </c>
      <c r="G43" s="43">
        <f t="shared" ref="G43:H43" si="6">SUM(G44:G47)</f>
        <v>593735</v>
      </c>
      <c r="H43" s="43">
        <f t="shared" si="6"/>
        <v>0</v>
      </c>
    </row>
    <row r="44" spans="1:8" ht="14.25" customHeight="1" x14ac:dyDescent="0.25">
      <c r="A44" s="44" t="s">
        <v>279</v>
      </c>
      <c r="B44" s="40"/>
      <c r="C44" s="40"/>
      <c r="D44" s="44" t="s">
        <v>252</v>
      </c>
      <c r="E44" s="39">
        <f t="shared" si="0"/>
        <v>422023</v>
      </c>
      <c r="F44" s="49">
        <v>422023</v>
      </c>
      <c r="G44" s="49">
        <v>404514</v>
      </c>
      <c r="H44" s="49">
        <v>0</v>
      </c>
    </row>
    <row r="45" spans="1:8" ht="14.25" customHeight="1" x14ac:dyDescent="0.25">
      <c r="A45" s="44" t="s">
        <v>280</v>
      </c>
      <c r="B45" s="40"/>
      <c r="C45" s="40"/>
      <c r="D45" s="44" t="s">
        <v>253</v>
      </c>
      <c r="E45" s="39">
        <f t="shared" si="0"/>
        <v>250383</v>
      </c>
      <c r="F45" s="49">
        <v>250383</v>
      </c>
      <c r="G45" s="49">
        <v>189221</v>
      </c>
      <c r="H45" s="49">
        <v>0</v>
      </c>
    </row>
    <row r="46" spans="1:8" ht="14.25" customHeight="1" x14ac:dyDescent="0.25">
      <c r="A46" s="52" t="s">
        <v>281</v>
      </c>
      <c r="B46" s="45"/>
      <c r="C46" s="35"/>
      <c r="D46" s="44" t="s">
        <v>254</v>
      </c>
      <c r="E46" s="44">
        <f t="shared" si="0"/>
        <v>45100</v>
      </c>
      <c r="F46" s="49">
        <v>45100</v>
      </c>
      <c r="G46" s="49">
        <v>0</v>
      </c>
      <c r="H46" s="49">
        <v>0</v>
      </c>
    </row>
    <row r="47" spans="1:8" ht="14.25" customHeight="1" x14ac:dyDescent="0.25">
      <c r="A47" s="53" t="s">
        <v>282</v>
      </c>
      <c r="B47" s="45"/>
      <c r="C47" s="54"/>
      <c r="D47" s="55" t="s">
        <v>256</v>
      </c>
      <c r="E47" s="44">
        <f t="shared" si="0"/>
        <v>1487.17</v>
      </c>
      <c r="F47" s="49">
        <v>1487.17</v>
      </c>
      <c r="G47" s="49">
        <v>0</v>
      </c>
      <c r="H47" s="49">
        <v>0</v>
      </c>
    </row>
    <row r="48" spans="1:8" ht="14.25" customHeight="1" x14ac:dyDescent="0.25">
      <c r="A48" s="41" t="s">
        <v>283</v>
      </c>
      <c r="B48" s="45"/>
      <c r="C48" s="54"/>
      <c r="D48" s="51" t="s">
        <v>284</v>
      </c>
      <c r="E48" s="48">
        <f t="shared" si="0"/>
        <v>541614.01</v>
      </c>
      <c r="F48" s="56">
        <f>SUM(F49:F52)</f>
        <v>541614.01</v>
      </c>
      <c r="G48" s="56">
        <f t="shared" ref="G48:H48" si="7">SUM(G49:G52)</f>
        <v>445717</v>
      </c>
      <c r="H48" s="56">
        <f t="shared" si="7"/>
        <v>0</v>
      </c>
    </row>
    <row r="49" spans="1:8" ht="14.25" customHeight="1" x14ac:dyDescent="0.25">
      <c r="A49" s="44" t="s">
        <v>285</v>
      </c>
      <c r="B49" s="45"/>
      <c r="C49" s="35"/>
      <c r="D49" s="44" t="s">
        <v>252</v>
      </c>
      <c r="E49" s="39">
        <f t="shared" si="0"/>
        <v>309858</v>
      </c>
      <c r="F49" s="49">
        <v>309858</v>
      </c>
      <c r="G49" s="49">
        <v>300830</v>
      </c>
      <c r="H49" s="49">
        <v>0</v>
      </c>
    </row>
    <row r="50" spans="1:8" ht="14.25" customHeight="1" x14ac:dyDescent="0.25">
      <c r="A50" s="44" t="s">
        <v>286</v>
      </c>
      <c r="B50" s="45"/>
      <c r="C50" s="40"/>
      <c r="D50" s="44" t="s">
        <v>253</v>
      </c>
      <c r="E50" s="39">
        <f t="shared" si="0"/>
        <v>222172</v>
      </c>
      <c r="F50" s="49">
        <v>222172</v>
      </c>
      <c r="G50" s="49">
        <v>144887</v>
      </c>
      <c r="H50" s="49">
        <v>0</v>
      </c>
    </row>
    <row r="51" spans="1:8" ht="14.25" customHeight="1" x14ac:dyDescent="0.25">
      <c r="A51" s="53" t="s">
        <v>287</v>
      </c>
      <c r="B51" s="45"/>
      <c r="C51" s="40"/>
      <c r="D51" s="39" t="s">
        <v>254</v>
      </c>
      <c r="E51" s="39">
        <f t="shared" si="0"/>
        <v>9070</v>
      </c>
      <c r="F51" s="40">
        <v>9070</v>
      </c>
      <c r="G51" s="40">
        <v>0</v>
      </c>
      <c r="H51" s="40">
        <v>0</v>
      </c>
    </row>
    <row r="52" spans="1:8" ht="14.25" customHeight="1" x14ac:dyDescent="0.25">
      <c r="A52" s="57" t="s">
        <v>288</v>
      </c>
      <c r="B52" s="45"/>
      <c r="C52" s="40"/>
      <c r="D52" s="55" t="s">
        <v>256</v>
      </c>
      <c r="E52" s="44">
        <f t="shared" si="0"/>
        <v>514.01</v>
      </c>
      <c r="F52" s="44">
        <v>514.01</v>
      </c>
      <c r="G52" s="44">
        <v>0</v>
      </c>
      <c r="H52" s="44">
        <v>0</v>
      </c>
    </row>
    <row r="53" spans="1:8" ht="14.25" customHeight="1" x14ac:dyDescent="0.25">
      <c r="A53" s="58" t="s">
        <v>289</v>
      </c>
      <c r="B53" s="45"/>
      <c r="C53" s="40"/>
      <c r="D53" s="51" t="s">
        <v>290</v>
      </c>
      <c r="E53" s="48">
        <f t="shared" si="0"/>
        <v>1074051.56</v>
      </c>
      <c r="F53" s="43">
        <f>SUM(F54:F57)</f>
        <v>1074051.56</v>
      </c>
      <c r="G53" s="43">
        <f t="shared" ref="G53:H53" si="8">SUM(G54:G57)</f>
        <v>951468</v>
      </c>
      <c r="H53" s="43">
        <f t="shared" si="8"/>
        <v>0</v>
      </c>
    </row>
    <row r="54" spans="1:8" ht="14.25" customHeight="1" x14ac:dyDescent="0.25">
      <c r="A54" s="44" t="s">
        <v>291</v>
      </c>
      <c r="B54" s="45"/>
      <c r="C54" s="40"/>
      <c r="D54" s="44" t="s">
        <v>252</v>
      </c>
      <c r="E54" s="39">
        <f t="shared" si="0"/>
        <v>775338</v>
      </c>
      <c r="F54" s="49">
        <v>775338</v>
      </c>
      <c r="G54" s="49">
        <v>744151</v>
      </c>
      <c r="H54" s="49">
        <v>0</v>
      </c>
    </row>
    <row r="55" spans="1:8" ht="14.25" customHeight="1" x14ac:dyDescent="0.25">
      <c r="A55" s="44" t="s">
        <v>292</v>
      </c>
      <c r="B55" s="45"/>
      <c r="C55" s="40"/>
      <c r="D55" s="44" t="s">
        <v>253</v>
      </c>
      <c r="E55" s="39">
        <f t="shared" si="0"/>
        <v>272583</v>
      </c>
      <c r="F55" s="49">
        <v>272583</v>
      </c>
      <c r="G55" s="49">
        <v>207317</v>
      </c>
      <c r="H55" s="49">
        <v>0</v>
      </c>
    </row>
    <row r="56" spans="1:8" ht="14.25" customHeight="1" x14ac:dyDescent="0.25">
      <c r="A56" s="44" t="s">
        <v>293</v>
      </c>
      <c r="B56" s="45"/>
      <c r="C56" s="40"/>
      <c r="D56" s="44" t="s">
        <v>254</v>
      </c>
      <c r="E56" s="44">
        <f t="shared" si="0"/>
        <v>24700</v>
      </c>
      <c r="F56" s="49">
        <v>24700</v>
      </c>
      <c r="G56" s="49">
        <v>0</v>
      </c>
      <c r="H56" s="49">
        <v>0</v>
      </c>
    </row>
    <row r="57" spans="1:8" ht="14.25" customHeight="1" x14ac:dyDescent="0.25">
      <c r="A57" s="44" t="s">
        <v>294</v>
      </c>
      <c r="B57" s="49"/>
      <c r="C57" s="49"/>
      <c r="D57" s="55" t="s">
        <v>256</v>
      </c>
      <c r="E57" s="44">
        <f t="shared" si="0"/>
        <v>1430.56</v>
      </c>
      <c r="F57" s="49">
        <v>1430.56</v>
      </c>
      <c r="G57" s="49">
        <v>0</v>
      </c>
      <c r="H57" s="49">
        <v>0</v>
      </c>
    </row>
    <row r="58" spans="1:8" x14ac:dyDescent="0.25">
      <c r="A58" s="138">
        <v>2</v>
      </c>
      <c r="B58" s="138"/>
      <c r="C58" s="138"/>
      <c r="D58" s="138"/>
      <c r="E58" s="138"/>
      <c r="F58" s="138"/>
      <c r="G58" s="138"/>
      <c r="H58" s="138"/>
    </row>
    <row r="59" spans="1:8" ht="13.5" customHeight="1" x14ac:dyDescent="0.25">
      <c r="A59" s="39" t="s">
        <v>0</v>
      </c>
      <c r="B59" s="34"/>
      <c r="C59" s="34" t="s">
        <v>233</v>
      </c>
      <c r="D59" s="34" t="s">
        <v>240</v>
      </c>
      <c r="E59" s="39"/>
      <c r="F59" s="139" t="s">
        <v>241</v>
      </c>
      <c r="G59" s="139"/>
      <c r="H59" s="139"/>
    </row>
    <row r="60" spans="1:8" ht="13.5" customHeight="1" x14ac:dyDescent="0.25">
      <c r="A60" s="40" t="s">
        <v>3</v>
      </c>
      <c r="B60" s="35" t="s">
        <v>231</v>
      </c>
      <c r="C60" s="35" t="s">
        <v>234</v>
      </c>
      <c r="D60" s="35" t="s">
        <v>242</v>
      </c>
      <c r="E60" s="35" t="s">
        <v>232</v>
      </c>
      <c r="F60" s="140" t="s">
        <v>243</v>
      </c>
      <c r="G60" s="140"/>
      <c r="H60" s="35" t="s">
        <v>244</v>
      </c>
    </row>
    <row r="61" spans="1:8" ht="13.5" customHeight="1" x14ac:dyDescent="0.25">
      <c r="A61" s="40"/>
      <c r="B61" s="35"/>
      <c r="C61" s="35" t="s">
        <v>235</v>
      </c>
      <c r="D61" s="40"/>
      <c r="E61" s="40"/>
      <c r="F61" s="34" t="s">
        <v>245</v>
      </c>
      <c r="G61" s="34" t="s">
        <v>246</v>
      </c>
      <c r="H61" s="35" t="s">
        <v>247</v>
      </c>
    </row>
    <row r="62" spans="1:8" ht="13.5" customHeight="1" x14ac:dyDescent="0.25">
      <c r="A62" s="40"/>
      <c r="B62" s="40"/>
      <c r="C62" s="40"/>
      <c r="D62" s="40"/>
      <c r="E62" s="40"/>
      <c r="F62" s="35"/>
      <c r="G62" s="35" t="s">
        <v>248</v>
      </c>
      <c r="H62" s="40"/>
    </row>
    <row r="63" spans="1:8" ht="13.5" customHeight="1" x14ac:dyDescent="0.25">
      <c r="A63" s="58" t="s">
        <v>295</v>
      </c>
      <c r="B63" s="42" t="s">
        <v>249</v>
      </c>
      <c r="C63" s="34">
        <v>12</v>
      </c>
      <c r="D63" s="41" t="s">
        <v>296</v>
      </c>
      <c r="E63" s="48">
        <f t="shared" si="0"/>
        <v>290434</v>
      </c>
      <c r="F63" s="43">
        <f>SUM(F64:F66)</f>
        <v>290434</v>
      </c>
      <c r="G63" s="43">
        <f>SUM(G64:G66)</f>
        <v>257226</v>
      </c>
      <c r="H63" s="43">
        <f>SUM(H64:H66)</f>
        <v>0</v>
      </c>
    </row>
    <row r="64" spans="1:8" ht="13.5" customHeight="1" x14ac:dyDescent="0.25">
      <c r="A64" s="44" t="s">
        <v>297</v>
      </c>
      <c r="B64" s="45" t="s">
        <v>251</v>
      </c>
      <c r="C64" s="35"/>
      <c r="D64" s="44" t="s">
        <v>252</v>
      </c>
      <c r="E64" s="39">
        <f t="shared" si="0"/>
        <v>183017</v>
      </c>
      <c r="F64" s="49">
        <v>183017</v>
      </c>
      <c r="G64" s="49">
        <v>177855</v>
      </c>
      <c r="H64" s="49">
        <v>0</v>
      </c>
    </row>
    <row r="65" spans="1:8" ht="13.5" customHeight="1" x14ac:dyDescent="0.25">
      <c r="A65" s="44" t="s">
        <v>298</v>
      </c>
      <c r="B65" s="40"/>
      <c r="C65" s="40"/>
      <c r="D65" s="44" t="s">
        <v>253</v>
      </c>
      <c r="E65" s="39">
        <f t="shared" si="0"/>
        <v>105417</v>
      </c>
      <c r="F65" s="49">
        <v>105417</v>
      </c>
      <c r="G65" s="49">
        <v>79371</v>
      </c>
      <c r="H65" s="49">
        <v>0</v>
      </c>
    </row>
    <row r="66" spans="1:8" ht="13.5" customHeight="1" x14ac:dyDescent="0.25">
      <c r="A66" s="44" t="s">
        <v>299</v>
      </c>
      <c r="B66" s="40"/>
      <c r="C66" s="40"/>
      <c r="D66" s="44" t="s">
        <v>254</v>
      </c>
      <c r="E66" s="39">
        <f t="shared" si="0"/>
        <v>2000</v>
      </c>
      <c r="F66" s="49">
        <v>2000</v>
      </c>
      <c r="G66" s="49">
        <v>0</v>
      </c>
      <c r="H66" s="49">
        <v>0</v>
      </c>
    </row>
    <row r="67" spans="1:8" ht="13.5" customHeight="1" x14ac:dyDescent="0.25">
      <c r="A67" s="58" t="s">
        <v>300</v>
      </c>
      <c r="B67" s="45"/>
      <c r="C67" s="54"/>
      <c r="D67" s="41" t="s">
        <v>301</v>
      </c>
      <c r="E67" s="48">
        <f t="shared" si="0"/>
        <v>374505.88</v>
      </c>
      <c r="F67" s="56">
        <f>SUM(F68:F71)</f>
        <v>374505.88</v>
      </c>
      <c r="G67" s="56">
        <f t="shared" ref="G67:H67" si="9">SUM(G68:G71)</f>
        <v>319328</v>
      </c>
      <c r="H67" s="56">
        <f t="shared" si="9"/>
        <v>0</v>
      </c>
    </row>
    <row r="68" spans="1:8" ht="13.5" customHeight="1" x14ac:dyDescent="0.25">
      <c r="A68" s="44" t="s">
        <v>302</v>
      </c>
      <c r="B68" s="45"/>
      <c r="C68" s="35"/>
      <c r="D68" s="44" t="s">
        <v>252</v>
      </c>
      <c r="E68" s="39">
        <f t="shared" si="0"/>
        <v>199599</v>
      </c>
      <c r="F68" s="49">
        <v>199599</v>
      </c>
      <c r="G68" s="49">
        <v>193933</v>
      </c>
      <c r="H68" s="49">
        <v>0</v>
      </c>
    </row>
    <row r="69" spans="1:8" ht="13.5" customHeight="1" x14ac:dyDescent="0.25">
      <c r="A69" s="44" t="s">
        <v>303</v>
      </c>
      <c r="B69" s="40"/>
      <c r="C69" s="40"/>
      <c r="D69" s="44" t="s">
        <v>253</v>
      </c>
      <c r="E69" s="39">
        <f t="shared" si="0"/>
        <v>165734</v>
      </c>
      <c r="F69" s="49">
        <v>165734</v>
      </c>
      <c r="G69" s="49">
        <v>125395</v>
      </c>
      <c r="H69" s="49">
        <v>0</v>
      </c>
    </row>
    <row r="70" spans="1:8" ht="13.5" customHeight="1" x14ac:dyDescent="0.25">
      <c r="A70" s="44" t="s">
        <v>304</v>
      </c>
      <c r="B70" s="40"/>
      <c r="C70" s="40"/>
      <c r="D70" s="44" t="s">
        <v>254</v>
      </c>
      <c r="E70" s="39">
        <f t="shared" si="0"/>
        <v>8916</v>
      </c>
      <c r="F70" s="49">
        <v>8916</v>
      </c>
      <c r="G70" s="49">
        <v>0</v>
      </c>
      <c r="H70" s="49">
        <v>0</v>
      </c>
    </row>
    <row r="71" spans="1:8" ht="13.5" customHeight="1" x14ac:dyDescent="0.25">
      <c r="A71" s="44" t="s">
        <v>305</v>
      </c>
      <c r="B71" s="40"/>
      <c r="C71" s="40"/>
      <c r="D71" s="44" t="s">
        <v>256</v>
      </c>
      <c r="E71" s="39">
        <f t="shared" si="0"/>
        <v>256.88</v>
      </c>
      <c r="F71" s="49">
        <v>256.88</v>
      </c>
      <c r="G71" s="49">
        <v>0</v>
      </c>
      <c r="H71" s="49">
        <v>0</v>
      </c>
    </row>
    <row r="72" spans="1:8" ht="13.5" customHeight="1" x14ac:dyDescent="0.25">
      <c r="A72" s="58" t="s">
        <v>306</v>
      </c>
      <c r="B72" s="47"/>
      <c r="C72" s="47"/>
      <c r="D72" s="41" t="s">
        <v>307</v>
      </c>
      <c r="E72" s="48">
        <f t="shared" ref="E72:E86" si="10">F72+H72</f>
        <v>461633.76</v>
      </c>
      <c r="F72" s="56">
        <f>SUM(F73:F76)</f>
        <v>461633.76</v>
      </c>
      <c r="G72" s="56">
        <f t="shared" ref="G72:H72" si="11">SUM(G73:G76)</f>
        <v>410718</v>
      </c>
      <c r="H72" s="56">
        <f t="shared" si="11"/>
        <v>0</v>
      </c>
    </row>
    <row r="73" spans="1:8" ht="13.5" customHeight="1" x14ac:dyDescent="0.25">
      <c r="A73" s="44" t="s">
        <v>308</v>
      </c>
      <c r="B73" s="40"/>
      <c r="C73" s="40"/>
      <c r="D73" s="44" t="s">
        <v>252</v>
      </c>
      <c r="E73" s="39">
        <f t="shared" si="10"/>
        <v>264802</v>
      </c>
      <c r="F73" s="49">
        <v>264802</v>
      </c>
      <c r="G73" s="49">
        <v>257255</v>
      </c>
      <c r="H73" s="49">
        <v>0</v>
      </c>
    </row>
    <row r="74" spans="1:8" ht="13.5" customHeight="1" x14ac:dyDescent="0.25">
      <c r="A74" s="44" t="s">
        <v>309</v>
      </c>
      <c r="B74" s="40"/>
      <c r="C74" s="40"/>
      <c r="D74" s="44" t="s">
        <v>253</v>
      </c>
      <c r="E74" s="39">
        <f t="shared" si="10"/>
        <v>191064</v>
      </c>
      <c r="F74" s="49">
        <v>191064</v>
      </c>
      <c r="G74" s="49">
        <v>153463</v>
      </c>
      <c r="H74" s="49">
        <v>0</v>
      </c>
    </row>
    <row r="75" spans="1:8" ht="13.5" customHeight="1" x14ac:dyDescent="0.25">
      <c r="A75" s="44" t="s">
        <v>310</v>
      </c>
      <c r="B75" s="40"/>
      <c r="C75" s="40"/>
      <c r="D75" s="44" t="s">
        <v>254</v>
      </c>
      <c r="E75" s="39">
        <f t="shared" si="10"/>
        <v>5120</v>
      </c>
      <c r="F75" s="49">
        <v>5120</v>
      </c>
      <c r="G75" s="49">
        <v>0</v>
      </c>
      <c r="H75" s="49">
        <v>0</v>
      </c>
    </row>
    <row r="76" spans="1:8" ht="13.5" customHeight="1" x14ac:dyDescent="0.25">
      <c r="A76" s="44" t="s">
        <v>311</v>
      </c>
      <c r="B76" s="40"/>
      <c r="C76" s="40"/>
      <c r="D76" s="44" t="s">
        <v>256</v>
      </c>
      <c r="E76" s="39">
        <f t="shared" si="10"/>
        <v>647.76</v>
      </c>
      <c r="F76" s="49">
        <v>647.76</v>
      </c>
      <c r="G76" s="49">
        <v>0</v>
      </c>
      <c r="H76" s="49">
        <v>0</v>
      </c>
    </row>
    <row r="77" spans="1:8" ht="13.5" customHeight="1" x14ac:dyDescent="0.25">
      <c r="A77" s="41" t="s">
        <v>312</v>
      </c>
      <c r="B77" s="47"/>
      <c r="C77" s="47"/>
      <c r="D77" s="41" t="s">
        <v>313</v>
      </c>
      <c r="E77" s="48">
        <f t="shared" si="10"/>
        <v>319608.34000000003</v>
      </c>
      <c r="F77" s="56">
        <f>SUM(F78:F81)</f>
        <v>319608.34000000003</v>
      </c>
      <c r="G77" s="56">
        <f t="shared" ref="G77:H77" si="12">SUM(G78:G81)</f>
        <v>280584</v>
      </c>
      <c r="H77" s="56">
        <f t="shared" si="12"/>
        <v>0</v>
      </c>
    </row>
    <row r="78" spans="1:8" ht="13.5" customHeight="1" x14ac:dyDescent="0.25">
      <c r="A78" s="44" t="s">
        <v>314</v>
      </c>
      <c r="B78" s="40"/>
      <c r="C78" s="40"/>
      <c r="D78" s="44" t="s">
        <v>252</v>
      </c>
      <c r="E78" s="39">
        <f t="shared" si="10"/>
        <v>215112</v>
      </c>
      <c r="F78" s="49">
        <v>215112</v>
      </c>
      <c r="G78" s="49">
        <v>209150</v>
      </c>
      <c r="H78" s="49">
        <v>0</v>
      </c>
    </row>
    <row r="79" spans="1:8" ht="13.5" customHeight="1" x14ac:dyDescent="0.25">
      <c r="A79" s="44" t="s">
        <v>315</v>
      </c>
      <c r="B79" s="40"/>
      <c r="C79" s="40"/>
      <c r="D79" s="44" t="s">
        <v>253</v>
      </c>
      <c r="E79" s="39">
        <f t="shared" si="10"/>
        <v>97191</v>
      </c>
      <c r="F79" s="49">
        <v>97191</v>
      </c>
      <c r="G79" s="49">
        <v>71434</v>
      </c>
      <c r="H79" s="49">
        <v>0</v>
      </c>
    </row>
    <row r="80" spans="1:8" ht="13.5" customHeight="1" x14ac:dyDescent="0.25">
      <c r="A80" s="44" t="s">
        <v>316</v>
      </c>
      <c r="B80" s="40"/>
      <c r="C80" s="59"/>
      <c r="D80" s="44" t="s">
        <v>254</v>
      </c>
      <c r="E80" s="44">
        <f t="shared" si="10"/>
        <v>6663</v>
      </c>
      <c r="F80" s="49">
        <v>6663</v>
      </c>
      <c r="G80" s="49">
        <v>0</v>
      </c>
      <c r="H80" s="49">
        <v>0</v>
      </c>
    </row>
    <row r="81" spans="1:8" ht="13.5" customHeight="1" x14ac:dyDescent="0.25">
      <c r="A81" s="44" t="s">
        <v>317</v>
      </c>
      <c r="B81" s="40"/>
      <c r="C81" s="59"/>
      <c r="D81" s="44" t="s">
        <v>256</v>
      </c>
      <c r="E81" s="44">
        <f t="shared" si="10"/>
        <v>642.34</v>
      </c>
      <c r="F81" s="49">
        <v>642.34</v>
      </c>
      <c r="G81" s="49">
        <v>0</v>
      </c>
      <c r="H81" s="49">
        <v>0</v>
      </c>
    </row>
    <row r="82" spans="1:8" ht="13.5" customHeight="1" x14ac:dyDescent="0.25">
      <c r="A82" s="41" t="s">
        <v>318</v>
      </c>
      <c r="B82" s="35"/>
      <c r="C82" s="60"/>
      <c r="D82" s="41" t="s">
        <v>319</v>
      </c>
      <c r="E82" s="48">
        <f t="shared" si="10"/>
        <v>596643.39</v>
      </c>
      <c r="F82" s="56">
        <f>SUM(F83:F86)</f>
        <v>596643.39</v>
      </c>
      <c r="G82" s="56">
        <f t="shared" ref="G82:H82" si="13">SUM(G83:G86)</f>
        <v>523165</v>
      </c>
      <c r="H82" s="56">
        <f t="shared" si="13"/>
        <v>0</v>
      </c>
    </row>
    <row r="83" spans="1:8" ht="13.5" customHeight="1" x14ac:dyDescent="0.25">
      <c r="A83" s="44" t="s">
        <v>320</v>
      </c>
      <c r="B83" s="35"/>
      <c r="C83" s="60"/>
      <c r="D83" s="44" t="s">
        <v>252</v>
      </c>
      <c r="E83" s="39">
        <f t="shared" si="10"/>
        <v>370954</v>
      </c>
      <c r="F83" s="49">
        <v>370954</v>
      </c>
      <c r="G83" s="49">
        <v>359724</v>
      </c>
      <c r="H83" s="49">
        <v>0</v>
      </c>
    </row>
    <row r="84" spans="1:8" ht="13.5" customHeight="1" x14ac:dyDescent="0.25">
      <c r="A84" s="44" t="s">
        <v>321</v>
      </c>
      <c r="B84" s="35"/>
      <c r="C84" s="60"/>
      <c r="D84" s="44" t="s">
        <v>253</v>
      </c>
      <c r="E84" s="39">
        <f t="shared" si="10"/>
        <v>197856</v>
      </c>
      <c r="F84" s="49">
        <v>197856</v>
      </c>
      <c r="G84" s="49">
        <v>163441</v>
      </c>
      <c r="H84" s="49">
        <v>0</v>
      </c>
    </row>
    <row r="85" spans="1:8" ht="13.5" customHeight="1" x14ac:dyDescent="0.25">
      <c r="A85" s="44" t="s">
        <v>322</v>
      </c>
      <c r="B85" s="35"/>
      <c r="C85" s="60"/>
      <c r="D85" s="39" t="s">
        <v>254</v>
      </c>
      <c r="E85" s="39">
        <f t="shared" si="10"/>
        <v>27260</v>
      </c>
      <c r="F85" s="44">
        <v>27260</v>
      </c>
      <c r="G85" s="44">
        <v>0</v>
      </c>
      <c r="H85" s="44">
        <v>0</v>
      </c>
    </row>
    <row r="86" spans="1:8" ht="13.5" customHeight="1" x14ac:dyDescent="0.25">
      <c r="A86" s="44" t="s">
        <v>323</v>
      </c>
      <c r="B86" s="35"/>
      <c r="C86" s="60"/>
      <c r="D86" s="39" t="s">
        <v>256</v>
      </c>
      <c r="E86" s="39">
        <f t="shared" si="10"/>
        <v>573.39</v>
      </c>
      <c r="F86" s="44">
        <v>573.39</v>
      </c>
      <c r="G86" s="44">
        <v>0</v>
      </c>
      <c r="H86" s="44">
        <v>0</v>
      </c>
    </row>
    <row r="87" spans="1:8" ht="13.5" customHeight="1" x14ac:dyDescent="0.25">
      <c r="A87" s="41" t="s">
        <v>324</v>
      </c>
      <c r="B87" s="47"/>
      <c r="C87" s="61"/>
      <c r="D87" s="41" t="s">
        <v>325</v>
      </c>
      <c r="E87" s="43">
        <f>SUM(F87+H87)</f>
        <v>519658.2</v>
      </c>
      <c r="F87" s="62">
        <f>SUM(F88:F91)</f>
        <v>519658.2</v>
      </c>
      <c r="G87" s="62">
        <f>SUM(G88:G90)</f>
        <v>438292</v>
      </c>
      <c r="H87" s="62">
        <f>SUM(H88:H90)</f>
        <v>0</v>
      </c>
    </row>
    <row r="88" spans="1:8" ht="13.5" customHeight="1" x14ac:dyDescent="0.25">
      <c r="A88" s="44" t="s">
        <v>326</v>
      </c>
      <c r="B88" s="40"/>
      <c r="C88" s="40"/>
      <c r="D88" s="44" t="s">
        <v>252</v>
      </c>
      <c r="E88" s="44">
        <f t="shared" ref="E88:E91" si="14">SUM(F88+H88)</f>
        <v>313117</v>
      </c>
      <c r="F88" s="63">
        <v>313117</v>
      </c>
      <c r="G88" s="63">
        <v>302636</v>
      </c>
      <c r="H88" s="44">
        <v>0</v>
      </c>
    </row>
    <row r="89" spans="1:8" ht="13.5" customHeight="1" x14ac:dyDescent="0.25">
      <c r="A89" s="44" t="s">
        <v>327</v>
      </c>
      <c r="B89" s="40"/>
      <c r="C89" s="40"/>
      <c r="D89" s="44" t="s">
        <v>253</v>
      </c>
      <c r="E89" s="44">
        <f t="shared" si="14"/>
        <v>169755</v>
      </c>
      <c r="F89" s="63">
        <v>169755</v>
      </c>
      <c r="G89" s="63">
        <v>135656</v>
      </c>
      <c r="H89" s="44">
        <v>0</v>
      </c>
    </row>
    <row r="90" spans="1:8" ht="13.5" customHeight="1" x14ac:dyDescent="0.25">
      <c r="A90" s="44" t="s">
        <v>328</v>
      </c>
      <c r="B90" s="40"/>
      <c r="C90" s="40"/>
      <c r="D90" s="44" t="s">
        <v>254</v>
      </c>
      <c r="E90" s="44">
        <f t="shared" si="14"/>
        <v>35585</v>
      </c>
      <c r="F90" s="63">
        <v>35585</v>
      </c>
      <c r="G90" s="63">
        <v>0</v>
      </c>
      <c r="H90" s="44">
        <v>0</v>
      </c>
    </row>
    <row r="91" spans="1:8" ht="13.5" customHeight="1" x14ac:dyDescent="0.25">
      <c r="A91" s="44" t="s">
        <v>329</v>
      </c>
      <c r="B91" s="40"/>
      <c r="C91" s="40"/>
      <c r="D91" s="44" t="s">
        <v>256</v>
      </c>
      <c r="E91" s="44">
        <f t="shared" si="14"/>
        <v>1201.2</v>
      </c>
      <c r="F91" s="63">
        <v>1201.2</v>
      </c>
      <c r="G91" s="63">
        <v>0</v>
      </c>
      <c r="H91" s="44">
        <v>0</v>
      </c>
    </row>
    <row r="92" spans="1:8" ht="13.5" customHeight="1" x14ac:dyDescent="0.25">
      <c r="A92" s="41" t="s">
        <v>330</v>
      </c>
      <c r="B92" s="47"/>
      <c r="C92" s="47"/>
      <c r="D92" s="41" t="s">
        <v>331</v>
      </c>
      <c r="E92" s="48">
        <f t="shared" ref="E92:E154" si="15">F92+H92</f>
        <v>496278.28</v>
      </c>
      <c r="F92" s="43">
        <f>SUM(F93:F96)</f>
        <v>496278.28</v>
      </c>
      <c r="G92" s="43">
        <f>SUM(G93:G95)</f>
        <v>429034</v>
      </c>
      <c r="H92" s="43">
        <f>SUM(H93:H95)</f>
        <v>0</v>
      </c>
    </row>
    <row r="93" spans="1:8" ht="13.5" customHeight="1" x14ac:dyDescent="0.25">
      <c r="A93" s="44" t="s">
        <v>332</v>
      </c>
      <c r="B93" s="40"/>
      <c r="C93" s="40"/>
      <c r="D93" s="44" t="s">
        <v>252</v>
      </c>
      <c r="E93" s="39">
        <f t="shared" si="15"/>
        <v>264161</v>
      </c>
      <c r="F93" s="44">
        <v>264161</v>
      </c>
      <c r="G93" s="44">
        <v>256510</v>
      </c>
      <c r="H93" s="44">
        <v>0</v>
      </c>
    </row>
    <row r="94" spans="1:8" ht="13.5" customHeight="1" x14ac:dyDescent="0.25">
      <c r="A94" s="44" t="s">
        <v>333</v>
      </c>
      <c r="B94" s="40"/>
      <c r="C94" s="40"/>
      <c r="D94" s="44" t="s">
        <v>253</v>
      </c>
      <c r="E94" s="39">
        <f t="shared" si="15"/>
        <v>212727</v>
      </c>
      <c r="F94" s="44">
        <v>212727</v>
      </c>
      <c r="G94" s="44">
        <v>172524</v>
      </c>
      <c r="H94" s="44">
        <v>0</v>
      </c>
    </row>
    <row r="95" spans="1:8" ht="13.5" customHeight="1" x14ac:dyDescent="0.25">
      <c r="A95" s="44" t="s">
        <v>334</v>
      </c>
      <c r="B95" s="40"/>
      <c r="C95" s="40"/>
      <c r="D95" s="44" t="s">
        <v>254</v>
      </c>
      <c r="E95" s="39">
        <f t="shared" si="15"/>
        <v>18270</v>
      </c>
      <c r="F95" s="44">
        <v>18270</v>
      </c>
      <c r="G95" s="44">
        <v>0</v>
      </c>
      <c r="H95" s="44">
        <v>0</v>
      </c>
    </row>
    <row r="96" spans="1:8" ht="13.5" customHeight="1" x14ac:dyDescent="0.25">
      <c r="A96" s="44" t="s">
        <v>335</v>
      </c>
      <c r="B96" s="40"/>
      <c r="C96" s="40"/>
      <c r="D96" s="44" t="s">
        <v>256</v>
      </c>
      <c r="E96" s="39">
        <f t="shared" si="15"/>
        <v>1120.28</v>
      </c>
      <c r="F96" s="44">
        <v>1120.28</v>
      </c>
      <c r="G96" s="44">
        <v>0</v>
      </c>
      <c r="H96" s="44">
        <v>0</v>
      </c>
    </row>
    <row r="97" spans="1:8" ht="13.5" customHeight="1" x14ac:dyDescent="0.25">
      <c r="A97" s="41" t="s">
        <v>336</v>
      </c>
      <c r="B97" s="47"/>
      <c r="C97" s="47"/>
      <c r="D97" s="41" t="s">
        <v>337</v>
      </c>
      <c r="E97" s="48">
        <f t="shared" si="15"/>
        <v>217220.52000000002</v>
      </c>
      <c r="F97" s="43">
        <f>SUM(F98:F101)</f>
        <v>214787.54</v>
      </c>
      <c r="G97" s="43">
        <f>SUM(G98:G101)</f>
        <v>179277</v>
      </c>
      <c r="H97" s="43">
        <f>SUM(H98:H101)</f>
        <v>2432.98</v>
      </c>
    </row>
    <row r="98" spans="1:8" ht="13.5" customHeight="1" x14ac:dyDescent="0.25">
      <c r="A98" s="44" t="s">
        <v>338</v>
      </c>
      <c r="B98" s="40"/>
      <c r="C98" s="40"/>
      <c r="D98" s="44" t="s">
        <v>252</v>
      </c>
      <c r="E98" s="39">
        <f t="shared" si="15"/>
        <v>71652</v>
      </c>
      <c r="F98" s="49">
        <v>71652</v>
      </c>
      <c r="G98" s="49">
        <v>68956</v>
      </c>
      <c r="H98" s="49">
        <v>0</v>
      </c>
    </row>
    <row r="99" spans="1:8" ht="13.5" customHeight="1" x14ac:dyDescent="0.25">
      <c r="A99" s="44" t="s">
        <v>339</v>
      </c>
      <c r="B99" s="40"/>
      <c r="C99" s="40"/>
      <c r="D99" s="55" t="s">
        <v>253</v>
      </c>
      <c r="E99" s="44">
        <f t="shared" si="15"/>
        <v>129275</v>
      </c>
      <c r="F99" s="49">
        <v>129275</v>
      </c>
      <c r="G99" s="49">
        <v>110321</v>
      </c>
      <c r="H99" s="49">
        <v>0</v>
      </c>
    </row>
    <row r="100" spans="1:8" ht="13.5" customHeight="1" x14ac:dyDescent="0.25">
      <c r="A100" s="44" t="s">
        <v>340</v>
      </c>
      <c r="B100" s="40"/>
      <c r="C100" s="40"/>
      <c r="D100" s="44" t="s">
        <v>254</v>
      </c>
      <c r="E100" s="39">
        <f t="shared" si="15"/>
        <v>15150</v>
      </c>
      <c r="F100" s="44">
        <v>13150</v>
      </c>
      <c r="G100" s="44">
        <v>0</v>
      </c>
      <c r="H100" s="44">
        <v>2000</v>
      </c>
    </row>
    <row r="101" spans="1:8" ht="13.5" customHeight="1" x14ac:dyDescent="0.25">
      <c r="A101" s="44" t="s">
        <v>341</v>
      </c>
      <c r="B101" s="40"/>
      <c r="C101" s="64"/>
      <c r="D101" s="44" t="s">
        <v>256</v>
      </c>
      <c r="E101" s="39">
        <f t="shared" si="15"/>
        <v>1143.52</v>
      </c>
      <c r="F101" s="49">
        <v>710.54</v>
      </c>
      <c r="G101" s="49">
        <v>0</v>
      </c>
      <c r="H101" s="49">
        <v>432.98</v>
      </c>
    </row>
    <row r="102" spans="1:8" ht="13.5" customHeight="1" x14ac:dyDescent="0.25">
      <c r="A102" s="41" t="s">
        <v>342</v>
      </c>
      <c r="B102" s="22"/>
      <c r="C102" s="65"/>
      <c r="D102" s="41" t="s">
        <v>343</v>
      </c>
      <c r="E102" s="48">
        <f t="shared" si="15"/>
        <v>380945.47</v>
      </c>
      <c r="F102" s="56">
        <f>SUM(F103:F106)</f>
        <v>380945.47</v>
      </c>
      <c r="G102" s="56">
        <f t="shared" ref="G102:H102" si="16">SUM(G103:G105)</f>
        <v>331217</v>
      </c>
      <c r="H102" s="56">
        <f t="shared" si="16"/>
        <v>0</v>
      </c>
    </row>
    <row r="103" spans="1:8" ht="13.5" customHeight="1" x14ac:dyDescent="0.25">
      <c r="A103" s="44" t="s">
        <v>344</v>
      </c>
      <c r="B103" s="22"/>
      <c r="C103" s="65"/>
      <c r="D103" s="44" t="s">
        <v>252</v>
      </c>
      <c r="E103" s="39">
        <f t="shared" si="15"/>
        <v>220178</v>
      </c>
      <c r="F103" s="49">
        <v>220178</v>
      </c>
      <c r="G103" s="49">
        <v>213877</v>
      </c>
      <c r="H103" s="49">
        <v>0</v>
      </c>
    </row>
    <row r="104" spans="1:8" ht="13.5" customHeight="1" x14ac:dyDescent="0.25">
      <c r="A104" s="44" t="s">
        <v>345</v>
      </c>
      <c r="B104" s="35"/>
      <c r="C104" s="35"/>
      <c r="D104" s="44" t="s">
        <v>253</v>
      </c>
      <c r="E104" s="39">
        <f t="shared" si="15"/>
        <v>149713</v>
      </c>
      <c r="F104" s="49">
        <v>149713</v>
      </c>
      <c r="G104" s="49">
        <v>117340</v>
      </c>
      <c r="H104" s="49">
        <v>0</v>
      </c>
    </row>
    <row r="105" spans="1:8" ht="13.5" customHeight="1" x14ac:dyDescent="0.25">
      <c r="A105" s="44" t="s">
        <v>346</v>
      </c>
      <c r="B105" s="35"/>
      <c r="C105" s="35"/>
      <c r="D105" s="44" t="s">
        <v>254</v>
      </c>
      <c r="E105" s="39">
        <f t="shared" si="15"/>
        <v>10200</v>
      </c>
      <c r="F105" s="49">
        <v>10200</v>
      </c>
      <c r="G105" s="49">
        <v>0</v>
      </c>
      <c r="H105" s="49">
        <v>0</v>
      </c>
    </row>
    <row r="106" spans="1:8" ht="13.5" customHeight="1" x14ac:dyDescent="0.25">
      <c r="A106" s="66" t="s">
        <v>347</v>
      </c>
      <c r="B106" s="35"/>
      <c r="C106" s="35"/>
      <c r="D106" s="44" t="s">
        <v>256</v>
      </c>
      <c r="E106" s="39">
        <f t="shared" si="15"/>
        <v>854.47</v>
      </c>
      <c r="F106" s="49">
        <v>854.47</v>
      </c>
      <c r="G106" s="49">
        <v>0</v>
      </c>
      <c r="H106" s="49">
        <v>0</v>
      </c>
    </row>
    <row r="107" spans="1:8" ht="13.5" customHeight="1" x14ac:dyDescent="0.25">
      <c r="A107" s="41" t="s">
        <v>348</v>
      </c>
      <c r="B107" s="45"/>
      <c r="C107" s="35"/>
      <c r="D107" s="41" t="s">
        <v>349</v>
      </c>
      <c r="E107" s="48">
        <f t="shared" si="15"/>
        <v>1327657.1499999999</v>
      </c>
      <c r="F107" s="56">
        <f>SUM(F108:F112)</f>
        <v>1321255.3999999999</v>
      </c>
      <c r="G107" s="56">
        <f t="shared" ref="G107:H107" si="17">SUM(G108:G112)</f>
        <v>1105275</v>
      </c>
      <c r="H107" s="56">
        <f t="shared" si="17"/>
        <v>6401.75</v>
      </c>
    </row>
    <row r="108" spans="1:8" ht="13.5" customHeight="1" x14ac:dyDescent="0.25">
      <c r="A108" s="44" t="s">
        <v>350</v>
      </c>
      <c r="B108" s="45"/>
      <c r="C108" s="35"/>
      <c r="D108" s="44" t="s">
        <v>252</v>
      </c>
      <c r="E108" s="39">
        <f t="shared" si="15"/>
        <v>789116</v>
      </c>
      <c r="F108" s="49">
        <v>789116</v>
      </c>
      <c r="G108" s="49">
        <v>761683</v>
      </c>
      <c r="H108" s="49">
        <v>0</v>
      </c>
    </row>
    <row r="109" spans="1:8" ht="13.5" customHeight="1" x14ac:dyDescent="0.25">
      <c r="A109" s="44" t="s">
        <v>351</v>
      </c>
      <c r="B109" s="64"/>
      <c r="C109" s="40"/>
      <c r="D109" s="67" t="s">
        <v>352</v>
      </c>
      <c r="E109" s="39">
        <f t="shared" si="15"/>
        <v>34900</v>
      </c>
      <c r="F109" s="49">
        <v>34900</v>
      </c>
      <c r="G109" s="49">
        <v>22452</v>
      </c>
      <c r="H109" s="49">
        <v>0</v>
      </c>
    </row>
    <row r="110" spans="1:8" ht="13.5" customHeight="1" x14ac:dyDescent="0.25">
      <c r="A110" s="39" t="s">
        <v>353</v>
      </c>
      <c r="B110" s="64"/>
      <c r="C110" s="40"/>
      <c r="D110" s="44" t="s">
        <v>253</v>
      </c>
      <c r="E110" s="39">
        <f t="shared" si="15"/>
        <v>456996</v>
      </c>
      <c r="F110" s="49">
        <v>454096</v>
      </c>
      <c r="G110" s="49">
        <v>321140</v>
      </c>
      <c r="H110" s="49">
        <v>2900</v>
      </c>
    </row>
    <row r="111" spans="1:8" ht="13.5" customHeight="1" x14ac:dyDescent="0.25">
      <c r="A111" s="39" t="s">
        <v>354</v>
      </c>
      <c r="B111" s="45"/>
      <c r="C111" s="35"/>
      <c r="D111" s="44" t="s">
        <v>254</v>
      </c>
      <c r="E111" s="39">
        <f t="shared" si="15"/>
        <v>45350</v>
      </c>
      <c r="F111" s="49">
        <v>42950</v>
      </c>
      <c r="G111" s="49">
        <v>0</v>
      </c>
      <c r="H111" s="49">
        <v>2400</v>
      </c>
    </row>
    <row r="112" spans="1:8" ht="13.5" customHeight="1" x14ac:dyDescent="0.25">
      <c r="A112" s="68" t="s">
        <v>355</v>
      </c>
      <c r="B112" s="45"/>
      <c r="C112" s="35"/>
      <c r="D112" s="39" t="s">
        <v>256</v>
      </c>
      <c r="E112" s="39">
        <f t="shared" si="15"/>
        <v>1295.1500000000001</v>
      </c>
      <c r="F112" s="44">
        <v>193.4</v>
      </c>
      <c r="G112" s="44">
        <v>0</v>
      </c>
      <c r="H112" s="44">
        <v>1101.75</v>
      </c>
    </row>
    <row r="113" spans="1:8" ht="13.5" customHeight="1" x14ac:dyDescent="0.25">
      <c r="A113" s="41" t="s">
        <v>356</v>
      </c>
      <c r="B113" s="45"/>
      <c r="C113" s="47"/>
      <c r="D113" s="41" t="s">
        <v>357</v>
      </c>
      <c r="E113" s="48">
        <f t="shared" si="15"/>
        <v>322429.96000000002</v>
      </c>
      <c r="F113" s="56">
        <f>SUM(F114:F117)</f>
        <v>322429.96000000002</v>
      </c>
      <c r="G113" s="56">
        <f t="shared" ref="G113:H113" si="18">SUM(G114:G117)</f>
        <v>255724</v>
      </c>
      <c r="H113" s="56">
        <f t="shared" si="18"/>
        <v>0</v>
      </c>
    </row>
    <row r="114" spans="1:8" ht="13.5" customHeight="1" x14ac:dyDescent="0.25">
      <c r="A114" s="39" t="s">
        <v>358</v>
      </c>
      <c r="B114" s="40"/>
      <c r="C114" s="40"/>
      <c r="D114" s="44" t="s">
        <v>252</v>
      </c>
      <c r="E114" s="39">
        <f t="shared" si="15"/>
        <v>98286</v>
      </c>
      <c r="F114" s="49">
        <v>98286</v>
      </c>
      <c r="G114" s="49">
        <v>94030</v>
      </c>
      <c r="H114" s="49">
        <v>0</v>
      </c>
    </row>
    <row r="115" spans="1:8" ht="13.5" customHeight="1" x14ac:dyDescent="0.25">
      <c r="A115" s="44" t="s">
        <v>359</v>
      </c>
      <c r="B115" s="40"/>
      <c r="C115" s="40"/>
      <c r="D115" s="44" t="s">
        <v>253</v>
      </c>
      <c r="E115" s="44">
        <f t="shared" si="15"/>
        <v>192609</v>
      </c>
      <c r="F115" s="49">
        <v>192609</v>
      </c>
      <c r="G115" s="49">
        <v>161694</v>
      </c>
      <c r="H115" s="49">
        <v>0</v>
      </c>
    </row>
    <row r="116" spans="1:8" ht="13.5" customHeight="1" x14ac:dyDescent="0.25">
      <c r="A116" s="49" t="s">
        <v>360</v>
      </c>
      <c r="B116" s="45"/>
      <c r="C116" s="35"/>
      <c r="D116" s="44" t="s">
        <v>254</v>
      </c>
      <c r="E116" s="44">
        <f t="shared" si="15"/>
        <v>30190</v>
      </c>
      <c r="F116" s="44">
        <v>30190</v>
      </c>
      <c r="G116" s="44">
        <v>0</v>
      </c>
      <c r="H116" s="44">
        <v>0</v>
      </c>
    </row>
    <row r="117" spans="1:8" ht="13.5" customHeight="1" x14ac:dyDescent="0.25">
      <c r="A117" s="49" t="s">
        <v>361</v>
      </c>
      <c r="B117" s="95"/>
      <c r="C117" s="80"/>
      <c r="D117" s="44" t="s">
        <v>256</v>
      </c>
      <c r="E117" s="44">
        <f t="shared" si="15"/>
        <v>1344.96</v>
      </c>
      <c r="F117" s="44">
        <v>1344.96</v>
      </c>
      <c r="G117" s="44">
        <v>0</v>
      </c>
      <c r="H117" s="44">
        <v>0</v>
      </c>
    </row>
    <row r="118" spans="1:8" x14ac:dyDescent="0.25">
      <c r="A118" s="138">
        <v>3</v>
      </c>
      <c r="B118" s="138"/>
      <c r="C118" s="138"/>
      <c r="D118" s="138"/>
      <c r="E118" s="138"/>
      <c r="F118" s="138"/>
      <c r="G118" s="138"/>
      <c r="H118" s="138"/>
    </row>
    <row r="119" spans="1:8" ht="13.5" customHeight="1" x14ac:dyDescent="0.25">
      <c r="A119" s="39" t="s">
        <v>0</v>
      </c>
      <c r="B119" s="34"/>
      <c r="C119" s="34" t="s">
        <v>233</v>
      </c>
      <c r="D119" s="34" t="s">
        <v>240</v>
      </c>
      <c r="E119" s="39"/>
      <c r="F119" s="139" t="s">
        <v>241</v>
      </c>
      <c r="G119" s="139"/>
      <c r="H119" s="139"/>
    </row>
    <row r="120" spans="1:8" ht="13.5" customHeight="1" x14ac:dyDescent="0.25">
      <c r="A120" s="40" t="s">
        <v>3</v>
      </c>
      <c r="B120" s="35" t="s">
        <v>231</v>
      </c>
      <c r="C120" s="35" t="s">
        <v>234</v>
      </c>
      <c r="D120" s="35" t="s">
        <v>242</v>
      </c>
      <c r="E120" s="35" t="s">
        <v>232</v>
      </c>
      <c r="F120" s="140" t="s">
        <v>243</v>
      </c>
      <c r="G120" s="140"/>
      <c r="H120" s="35" t="s">
        <v>244</v>
      </c>
    </row>
    <row r="121" spans="1:8" ht="13.5" customHeight="1" x14ac:dyDescent="0.25">
      <c r="A121" s="40"/>
      <c r="B121" s="35"/>
      <c r="C121" s="35" t="s">
        <v>235</v>
      </c>
      <c r="D121" s="40"/>
      <c r="E121" s="40"/>
      <c r="F121" s="34" t="s">
        <v>245</v>
      </c>
      <c r="G121" s="34" t="s">
        <v>246</v>
      </c>
      <c r="H121" s="35" t="s">
        <v>247</v>
      </c>
    </row>
    <row r="122" spans="1:8" ht="13.5" customHeight="1" x14ac:dyDescent="0.25">
      <c r="A122" s="40"/>
      <c r="B122" s="40"/>
      <c r="C122" s="40"/>
      <c r="D122" s="40"/>
      <c r="E122" s="40"/>
      <c r="F122" s="35"/>
      <c r="G122" s="35" t="s">
        <v>248</v>
      </c>
      <c r="H122" s="40"/>
    </row>
    <row r="123" spans="1:8" ht="13.5" customHeight="1" x14ac:dyDescent="0.25">
      <c r="A123" s="58" t="s">
        <v>362</v>
      </c>
      <c r="B123" s="42" t="s">
        <v>249</v>
      </c>
      <c r="C123" s="34">
        <v>12</v>
      </c>
      <c r="D123" s="51" t="s">
        <v>363</v>
      </c>
      <c r="E123" s="48">
        <f t="shared" si="15"/>
        <v>300586.56</v>
      </c>
      <c r="F123" s="43">
        <f>SUM(F124:F127)</f>
        <v>300586.56</v>
      </c>
      <c r="G123" s="43">
        <f>SUM(G124:G127)</f>
        <v>245061</v>
      </c>
      <c r="H123" s="43">
        <f>SUM(H124:H127)</f>
        <v>0</v>
      </c>
    </row>
    <row r="124" spans="1:8" ht="13.5" customHeight="1" x14ac:dyDescent="0.25">
      <c r="A124" s="57" t="s">
        <v>364</v>
      </c>
      <c r="B124" s="45" t="s">
        <v>251</v>
      </c>
      <c r="C124" s="35"/>
      <c r="D124" s="44" t="s">
        <v>252</v>
      </c>
      <c r="E124" s="44">
        <f t="shared" si="15"/>
        <v>113712</v>
      </c>
      <c r="F124" s="49">
        <v>113712</v>
      </c>
      <c r="G124" s="49">
        <v>109199</v>
      </c>
      <c r="H124" s="49">
        <v>0</v>
      </c>
    </row>
    <row r="125" spans="1:8" ht="13.5" customHeight="1" x14ac:dyDescent="0.25">
      <c r="A125" s="57" t="s">
        <v>365</v>
      </c>
      <c r="B125" s="22"/>
      <c r="C125" s="72"/>
      <c r="D125" s="55" t="s">
        <v>253</v>
      </c>
      <c r="E125" s="39">
        <f t="shared" si="15"/>
        <v>156415</v>
      </c>
      <c r="F125" s="44">
        <v>156415</v>
      </c>
      <c r="G125" s="44">
        <v>135862</v>
      </c>
      <c r="H125" s="44">
        <v>0</v>
      </c>
    </row>
    <row r="126" spans="1:8" ht="13.5" customHeight="1" x14ac:dyDescent="0.25">
      <c r="A126" s="53" t="s">
        <v>366</v>
      </c>
      <c r="B126" s="22"/>
      <c r="C126" s="72"/>
      <c r="D126" s="50" t="s">
        <v>254</v>
      </c>
      <c r="E126" s="39">
        <f t="shared" si="15"/>
        <v>29700</v>
      </c>
      <c r="F126" s="44">
        <v>29700</v>
      </c>
      <c r="G126" s="44">
        <v>0</v>
      </c>
      <c r="H126" s="44">
        <v>0</v>
      </c>
    </row>
    <row r="127" spans="1:8" ht="13.5" customHeight="1" x14ac:dyDescent="0.25">
      <c r="A127" s="53" t="s">
        <v>367</v>
      </c>
      <c r="B127" s="22"/>
      <c r="C127" s="72"/>
      <c r="D127" s="44" t="s">
        <v>256</v>
      </c>
      <c r="E127" s="39">
        <f t="shared" si="15"/>
        <v>759.56</v>
      </c>
      <c r="F127" s="44">
        <v>759.56</v>
      </c>
      <c r="G127" s="44">
        <v>0</v>
      </c>
      <c r="H127" s="44">
        <v>0</v>
      </c>
    </row>
    <row r="128" spans="1:8" ht="13.5" customHeight="1" x14ac:dyDescent="0.25">
      <c r="A128" s="58" t="s">
        <v>368</v>
      </c>
      <c r="B128" s="45"/>
      <c r="C128" s="54"/>
      <c r="D128" s="51" t="s">
        <v>369</v>
      </c>
      <c r="E128" s="48">
        <f t="shared" si="15"/>
        <v>343854.31</v>
      </c>
      <c r="F128" s="43">
        <f>SUM(F129:F132)</f>
        <v>343854.31</v>
      </c>
      <c r="G128" s="43">
        <f>SUM(G129:G131)</f>
        <v>283807</v>
      </c>
      <c r="H128" s="43">
        <f>SUM(H129:H131)</f>
        <v>0</v>
      </c>
    </row>
    <row r="129" spans="1:8" ht="13.5" customHeight="1" x14ac:dyDescent="0.25">
      <c r="A129" s="57" t="s">
        <v>370</v>
      </c>
      <c r="B129" s="45"/>
      <c r="C129" s="47"/>
      <c r="D129" s="44" t="s">
        <v>252</v>
      </c>
      <c r="E129" s="39">
        <f t="shared" si="15"/>
        <v>88571</v>
      </c>
      <c r="F129" s="49">
        <v>88571</v>
      </c>
      <c r="G129" s="49">
        <v>84454</v>
      </c>
      <c r="H129" s="49">
        <v>0</v>
      </c>
    </row>
    <row r="130" spans="1:8" ht="13.5" customHeight="1" x14ac:dyDescent="0.25">
      <c r="A130" s="44" t="s">
        <v>371</v>
      </c>
      <c r="B130" s="40"/>
      <c r="C130" s="40"/>
      <c r="D130" s="44" t="s">
        <v>253</v>
      </c>
      <c r="E130" s="39">
        <f t="shared" si="15"/>
        <v>220456</v>
      </c>
      <c r="F130" s="49">
        <v>220456</v>
      </c>
      <c r="G130" s="49">
        <v>199353</v>
      </c>
      <c r="H130" s="49">
        <v>0</v>
      </c>
    </row>
    <row r="131" spans="1:8" ht="13.5" customHeight="1" x14ac:dyDescent="0.25">
      <c r="A131" s="44" t="s">
        <v>372</v>
      </c>
      <c r="B131" s="40"/>
      <c r="C131" s="40"/>
      <c r="D131" s="44" t="s">
        <v>254</v>
      </c>
      <c r="E131" s="39">
        <f t="shared" si="15"/>
        <v>33700</v>
      </c>
      <c r="F131" s="49">
        <v>33700</v>
      </c>
      <c r="G131" s="49">
        <v>0</v>
      </c>
      <c r="H131" s="49">
        <v>0</v>
      </c>
    </row>
    <row r="132" spans="1:8" ht="13.5" customHeight="1" x14ac:dyDescent="0.25">
      <c r="A132" s="44" t="s">
        <v>373</v>
      </c>
      <c r="B132" s="40"/>
      <c r="C132" s="40"/>
      <c r="D132" s="44" t="s">
        <v>256</v>
      </c>
      <c r="E132" s="39">
        <f t="shared" si="15"/>
        <v>1127.31</v>
      </c>
      <c r="F132" s="49">
        <v>1127.31</v>
      </c>
      <c r="G132" s="49">
        <v>0</v>
      </c>
      <c r="H132" s="49">
        <v>0</v>
      </c>
    </row>
    <row r="133" spans="1:8" ht="13.5" customHeight="1" x14ac:dyDescent="0.25">
      <c r="A133" s="58" t="s">
        <v>374</v>
      </c>
      <c r="B133" s="47"/>
      <c r="C133" s="47"/>
      <c r="D133" s="41" t="s">
        <v>375</v>
      </c>
      <c r="E133" s="48">
        <f t="shared" si="15"/>
        <v>370967.39</v>
      </c>
      <c r="F133" s="56">
        <f>SUM(F134:F137)</f>
        <v>370967.39</v>
      </c>
      <c r="G133" s="56">
        <f t="shared" ref="G133:H133" si="19">SUM(G134:G137)</f>
        <v>300948</v>
      </c>
      <c r="H133" s="56">
        <f t="shared" si="19"/>
        <v>0</v>
      </c>
    </row>
    <row r="134" spans="1:8" ht="13.5" customHeight="1" x14ac:dyDescent="0.25">
      <c r="A134" s="57" t="s">
        <v>376</v>
      </c>
      <c r="B134" s="40"/>
      <c r="C134" s="40"/>
      <c r="D134" s="44" t="s">
        <v>252</v>
      </c>
      <c r="E134" s="39">
        <f t="shared" si="15"/>
        <v>119376</v>
      </c>
      <c r="F134" s="49">
        <v>119376</v>
      </c>
      <c r="G134" s="49">
        <v>114061</v>
      </c>
      <c r="H134" s="49">
        <v>0</v>
      </c>
    </row>
    <row r="135" spans="1:8" ht="13.5" customHeight="1" x14ac:dyDescent="0.25">
      <c r="A135" s="57" t="s">
        <v>377</v>
      </c>
      <c r="B135" s="40"/>
      <c r="C135" s="40"/>
      <c r="D135" s="44" t="s">
        <v>253</v>
      </c>
      <c r="E135" s="39">
        <f t="shared" si="15"/>
        <v>219328</v>
      </c>
      <c r="F135" s="49">
        <v>219328</v>
      </c>
      <c r="G135" s="49">
        <v>186887</v>
      </c>
      <c r="H135" s="49">
        <v>0</v>
      </c>
    </row>
    <row r="136" spans="1:8" ht="13.5" customHeight="1" x14ac:dyDescent="0.25">
      <c r="A136" s="53" t="s">
        <v>378</v>
      </c>
      <c r="B136" s="40"/>
      <c r="C136" s="40"/>
      <c r="D136" s="44" t="s">
        <v>254</v>
      </c>
      <c r="E136" s="39">
        <f t="shared" si="15"/>
        <v>31381</v>
      </c>
      <c r="F136" s="49">
        <v>31381</v>
      </c>
      <c r="G136" s="49">
        <v>0</v>
      </c>
      <c r="H136" s="49">
        <v>0</v>
      </c>
    </row>
    <row r="137" spans="1:8" ht="13.5" customHeight="1" x14ac:dyDescent="0.25">
      <c r="A137" s="53" t="s">
        <v>379</v>
      </c>
      <c r="B137" s="40"/>
      <c r="C137" s="40"/>
      <c r="D137" s="44" t="s">
        <v>256</v>
      </c>
      <c r="E137" s="39">
        <f t="shared" si="15"/>
        <v>882.39</v>
      </c>
      <c r="F137" s="49">
        <v>882.39</v>
      </c>
      <c r="G137" s="49">
        <v>0</v>
      </c>
      <c r="H137" s="49">
        <v>0</v>
      </c>
    </row>
    <row r="138" spans="1:8" ht="13.5" customHeight="1" x14ac:dyDescent="0.25">
      <c r="A138" s="58" t="s">
        <v>380</v>
      </c>
      <c r="B138" s="47"/>
      <c r="C138" s="47"/>
      <c r="D138" s="41" t="s">
        <v>381</v>
      </c>
      <c r="E138" s="48">
        <f t="shared" si="15"/>
        <v>344836.28</v>
      </c>
      <c r="F138" s="56">
        <f>SUM(F139:F142)</f>
        <v>344836.28</v>
      </c>
      <c r="G138" s="56">
        <f>SUM(G139:G142)</f>
        <v>274486</v>
      </c>
      <c r="H138" s="56">
        <f>SUM(H139:H142)</f>
        <v>0</v>
      </c>
    </row>
    <row r="139" spans="1:8" ht="13.5" customHeight="1" x14ac:dyDescent="0.25">
      <c r="A139" s="57" t="s">
        <v>382</v>
      </c>
      <c r="B139" s="40"/>
      <c r="C139" s="40"/>
      <c r="D139" s="44" t="s">
        <v>252</v>
      </c>
      <c r="E139" s="39">
        <f t="shared" si="15"/>
        <v>95913</v>
      </c>
      <c r="F139" s="49">
        <v>95913</v>
      </c>
      <c r="G139" s="49">
        <v>91691</v>
      </c>
      <c r="H139" s="49">
        <v>0</v>
      </c>
    </row>
    <row r="140" spans="1:8" ht="13.5" customHeight="1" x14ac:dyDescent="0.25">
      <c r="A140" s="44" t="s">
        <v>383</v>
      </c>
      <c r="B140" s="40"/>
      <c r="C140" s="40"/>
      <c r="D140" s="44" t="s">
        <v>253</v>
      </c>
      <c r="E140" s="39">
        <f t="shared" si="15"/>
        <v>215394</v>
      </c>
      <c r="F140" s="49">
        <v>215394</v>
      </c>
      <c r="G140" s="49">
        <v>182795</v>
      </c>
      <c r="H140" s="49">
        <v>0</v>
      </c>
    </row>
    <row r="141" spans="1:8" ht="13.5" customHeight="1" x14ac:dyDescent="0.25">
      <c r="A141" s="44" t="s">
        <v>384</v>
      </c>
      <c r="B141" s="40"/>
      <c r="C141" s="40"/>
      <c r="D141" s="44" t="s">
        <v>254</v>
      </c>
      <c r="E141" s="39">
        <f t="shared" si="15"/>
        <v>31070</v>
      </c>
      <c r="F141" s="49">
        <v>31070</v>
      </c>
      <c r="G141" s="49">
        <v>0</v>
      </c>
      <c r="H141" s="49">
        <v>0</v>
      </c>
    </row>
    <row r="142" spans="1:8" ht="13.5" customHeight="1" x14ac:dyDescent="0.25">
      <c r="A142" s="44" t="s">
        <v>385</v>
      </c>
      <c r="B142" s="40"/>
      <c r="C142" s="40"/>
      <c r="D142" s="44" t="s">
        <v>256</v>
      </c>
      <c r="E142" s="39">
        <f t="shared" si="15"/>
        <v>2459.2800000000002</v>
      </c>
      <c r="F142" s="49">
        <v>2459.2800000000002</v>
      </c>
      <c r="G142" s="49">
        <v>0</v>
      </c>
      <c r="H142" s="49">
        <v>0</v>
      </c>
    </row>
    <row r="143" spans="1:8" ht="13.5" customHeight="1" x14ac:dyDescent="0.25">
      <c r="A143" s="41" t="s">
        <v>386</v>
      </c>
      <c r="B143" s="47"/>
      <c r="C143" s="47"/>
      <c r="D143" s="41" t="s">
        <v>387</v>
      </c>
      <c r="E143" s="48">
        <f t="shared" si="15"/>
        <v>696148.46</v>
      </c>
      <c r="F143" s="56">
        <f>SUM(F144:F147)</f>
        <v>696148.46</v>
      </c>
      <c r="G143" s="56">
        <f>SUM(G144:G146)</f>
        <v>582997</v>
      </c>
      <c r="H143" s="56">
        <f>SUM(H144:H146)</f>
        <v>0</v>
      </c>
    </row>
    <row r="144" spans="1:8" ht="13.5" customHeight="1" x14ac:dyDescent="0.25">
      <c r="A144" s="44" t="s">
        <v>388</v>
      </c>
      <c r="B144" s="40"/>
      <c r="C144" s="40"/>
      <c r="D144" s="44" t="s">
        <v>252</v>
      </c>
      <c r="E144" s="39">
        <f t="shared" si="15"/>
        <v>203693</v>
      </c>
      <c r="F144" s="49">
        <v>203693</v>
      </c>
      <c r="G144" s="49">
        <v>194776</v>
      </c>
      <c r="H144" s="49">
        <v>0</v>
      </c>
    </row>
    <row r="145" spans="1:8" ht="13.5" customHeight="1" x14ac:dyDescent="0.25">
      <c r="A145" s="44" t="s">
        <v>389</v>
      </c>
      <c r="B145" s="40"/>
      <c r="C145" s="40"/>
      <c r="D145" s="44" t="s">
        <v>253</v>
      </c>
      <c r="E145" s="39">
        <f t="shared" si="15"/>
        <v>439586</v>
      </c>
      <c r="F145" s="49">
        <v>439586</v>
      </c>
      <c r="G145" s="49">
        <v>388221</v>
      </c>
      <c r="H145" s="49">
        <v>0</v>
      </c>
    </row>
    <row r="146" spans="1:8" ht="13.5" customHeight="1" x14ac:dyDescent="0.25">
      <c r="A146" s="44" t="s">
        <v>390</v>
      </c>
      <c r="B146" s="40"/>
      <c r="C146" s="40"/>
      <c r="D146" s="44" t="s">
        <v>254</v>
      </c>
      <c r="E146" s="39">
        <f t="shared" si="15"/>
        <v>48580</v>
      </c>
      <c r="F146" s="49">
        <v>48580</v>
      </c>
      <c r="G146" s="49">
        <v>0</v>
      </c>
      <c r="H146" s="49">
        <v>0</v>
      </c>
    </row>
    <row r="147" spans="1:8" ht="13.5" customHeight="1" x14ac:dyDescent="0.25">
      <c r="A147" s="44" t="s">
        <v>391</v>
      </c>
      <c r="B147" s="40"/>
      <c r="C147" s="40"/>
      <c r="D147" s="44" t="s">
        <v>256</v>
      </c>
      <c r="E147" s="39">
        <f t="shared" si="15"/>
        <v>4289.46</v>
      </c>
      <c r="F147" s="49">
        <v>4289.46</v>
      </c>
      <c r="G147" s="49">
        <v>0</v>
      </c>
      <c r="H147" s="49">
        <v>0</v>
      </c>
    </row>
    <row r="148" spans="1:8" ht="13.5" customHeight="1" x14ac:dyDescent="0.25">
      <c r="A148" s="41" t="s">
        <v>392</v>
      </c>
      <c r="B148" s="47"/>
      <c r="C148" s="47"/>
      <c r="D148" s="41" t="s">
        <v>393</v>
      </c>
      <c r="E148" s="48">
        <f t="shared" si="15"/>
        <v>633490.12</v>
      </c>
      <c r="F148" s="56">
        <f>SUM(F149:F152)</f>
        <v>633490.12</v>
      </c>
      <c r="G148" s="56">
        <f t="shared" ref="G148:H148" si="20">SUM(G149:G152)</f>
        <v>463668</v>
      </c>
      <c r="H148" s="56">
        <f t="shared" si="20"/>
        <v>0</v>
      </c>
    </row>
    <row r="149" spans="1:8" ht="13.5" customHeight="1" x14ac:dyDescent="0.25">
      <c r="A149" s="44" t="s">
        <v>392</v>
      </c>
      <c r="B149" s="40"/>
      <c r="C149" s="40"/>
      <c r="D149" s="44" t="s">
        <v>252</v>
      </c>
      <c r="E149" s="39">
        <f t="shared" si="15"/>
        <v>191426</v>
      </c>
      <c r="F149" s="49">
        <v>191426</v>
      </c>
      <c r="G149" s="49">
        <v>182228</v>
      </c>
      <c r="H149" s="49">
        <v>0</v>
      </c>
    </row>
    <row r="150" spans="1:8" ht="13.5" customHeight="1" x14ac:dyDescent="0.25">
      <c r="A150" s="44" t="s">
        <v>394</v>
      </c>
      <c r="B150" s="40"/>
      <c r="C150" s="40"/>
      <c r="D150" s="44" t="s">
        <v>253</v>
      </c>
      <c r="E150" s="39">
        <f t="shared" si="15"/>
        <v>374119</v>
      </c>
      <c r="F150" s="49">
        <v>374119</v>
      </c>
      <c r="G150" s="49">
        <v>281440</v>
      </c>
      <c r="H150" s="49">
        <v>0</v>
      </c>
    </row>
    <row r="151" spans="1:8" ht="13.5" customHeight="1" x14ac:dyDescent="0.25">
      <c r="A151" s="44" t="s">
        <v>395</v>
      </c>
      <c r="B151" s="40"/>
      <c r="C151" s="40"/>
      <c r="D151" s="44" t="s">
        <v>254</v>
      </c>
      <c r="E151" s="39">
        <f t="shared" si="15"/>
        <v>64480</v>
      </c>
      <c r="F151" s="49">
        <v>64480</v>
      </c>
      <c r="G151" s="49">
        <v>0</v>
      </c>
      <c r="H151" s="49">
        <v>0</v>
      </c>
    </row>
    <row r="152" spans="1:8" ht="13.5" customHeight="1" x14ac:dyDescent="0.25">
      <c r="A152" s="44" t="s">
        <v>396</v>
      </c>
      <c r="B152" s="40"/>
      <c r="C152" s="40"/>
      <c r="D152" s="44" t="s">
        <v>256</v>
      </c>
      <c r="E152" s="39">
        <f t="shared" si="15"/>
        <v>3465.12</v>
      </c>
      <c r="F152" s="49">
        <v>3465.12</v>
      </c>
      <c r="G152" s="49">
        <v>0</v>
      </c>
      <c r="H152" s="49">
        <v>0</v>
      </c>
    </row>
    <row r="153" spans="1:8" ht="13.5" customHeight="1" x14ac:dyDescent="0.25">
      <c r="A153" s="41" t="s">
        <v>397</v>
      </c>
      <c r="B153" s="47"/>
      <c r="C153" s="47"/>
      <c r="D153" s="41" t="s">
        <v>398</v>
      </c>
      <c r="E153" s="48">
        <f t="shared" si="15"/>
        <v>444573.14</v>
      </c>
      <c r="F153" s="56">
        <f>SUM(F154:F157)</f>
        <v>443373.14</v>
      </c>
      <c r="G153" s="56">
        <f t="shared" ref="G153:H153" si="21">SUM(G154:G157)</f>
        <v>360196</v>
      </c>
      <c r="H153" s="56">
        <f t="shared" si="21"/>
        <v>1200</v>
      </c>
    </row>
    <row r="154" spans="1:8" ht="13.5" customHeight="1" x14ac:dyDescent="0.25">
      <c r="A154" s="44" t="s">
        <v>399</v>
      </c>
      <c r="B154" s="40"/>
      <c r="C154" s="40"/>
      <c r="D154" s="44" t="s">
        <v>252</v>
      </c>
      <c r="E154" s="39">
        <f t="shared" si="15"/>
        <v>140188</v>
      </c>
      <c r="F154" s="49">
        <v>138988</v>
      </c>
      <c r="G154" s="49">
        <v>134080</v>
      </c>
      <c r="H154" s="49">
        <v>1200</v>
      </c>
    </row>
    <row r="155" spans="1:8" ht="13.5" customHeight="1" x14ac:dyDescent="0.25">
      <c r="A155" s="44" t="s">
        <v>400</v>
      </c>
      <c r="B155" s="40"/>
      <c r="C155" s="40"/>
      <c r="D155" s="44" t="s">
        <v>253</v>
      </c>
      <c r="E155" s="39">
        <f t="shared" ref="E155:E218" si="22">F155+H155</f>
        <v>260467</v>
      </c>
      <c r="F155" s="49">
        <v>260467</v>
      </c>
      <c r="G155" s="49">
        <v>226116</v>
      </c>
      <c r="H155" s="49">
        <v>0</v>
      </c>
    </row>
    <row r="156" spans="1:8" ht="13.5" customHeight="1" x14ac:dyDescent="0.25">
      <c r="A156" s="44" t="s">
        <v>401</v>
      </c>
      <c r="B156" s="40"/>
      <c r="C156" s="40"/>
      <c r="D156" s="44" t="s">
        <v>254</v>
      </c>
      <c r="E156" s="44">
        <f t="shared" si="22"/>
        <v>42979</v>
      </c>
      <c r="F156" s="49">
        <v>42979</v>
      </c>
      <c r="G156" s="49">
        <v>0</v>
      </c>
      <c r="H156" s="49">
        <v>0</v>
      </c>
    </row>
    <row r="157" spans="1:8" ht="13.5" customHeight="1" x14ac:dyDescent="0.25">
      <c r="A157" s="44" t="s">
        <v>402</v>
      </c>
      <c r="B157" s="40"/>
      <c r="C157" s="73"/>
      <c r="D157" s="44" t="s">
        <v>256</v>
      </c>
      <c r="E157" s="44">
        <f t="shared" si="22"/>
        <v>939.14</v>
      </c>
      <c r="F157" s="49">
        <v>939.14</v>
      </c>
      <c r="G157" s="49">
        <v>0</v>
      </c>
      <c r="H157" s="49">
        <v>0</v>
      </c>
    </row>
    <row r="158" spans="1:8" ht="13.5" customHeight="1" x14ac:dyDescent="0.25">
      <c r="A158" s="41" t="s">
        <v>403</v>
      </c>
      <c r="B158" s="45"/>
      <c r="C158" s="54"/>
      <c r="D158" s="51" t="s">
        <v>404</v>
      </c>
      <c r="E158" s="48">
        <f t="shared" si="22"/>
        <v>332210.30000000005</v>
      </c>
      <c r="F158" s="56">
        <f>SUM(F159:F162)</f>
        <v>328462.53000000003</v>
      </c>
      <c r="G158" s="56">
        <f>SUM(G159:G162)</f>
        <v>267188</v>
      </c>
      <c r="H158" s="56">
        <f>SUM(H159:H162)</f>
        <v>3747.77</v>
      </c>
    </row>
    <row r="159" spans="1:8" ht="13.5" customHeight="1" x14ac:dyDescent="0.25">
      <c r="A159" s="44" t="s">
        <v>405</v>
      </c>
      <c r="B159" s="45"/>
      <c r="C159" s="74"/>
      <c r="D159" s="44" t="s">
        <v>252</v>
      </c>
      <c r="E159" s="39">
        <f t="shared" si="22"/>
        <v>98307</v>
      </c>
      <c r="F159" s="49">
        <v>98307</v>
      </c>
      <c r="G159" s="49">
        <v>94051</v>
      </c>
      <c r="H159" s="49">
        <v>0</v>
      </c>
    </row>
    <row r="160" spans="1:8" ht="13.5" customHeight="1" x14ac:dyDescent="0.25">
      <c r="A160" s="44" t="s">
        <v>406</v>
      </c>
      <c r="B160" s="40"/>
      <c r="C160" s="40"/>
      <c r="D160" s="44" t="s">
        <v>253</v>
      </c>
      <c r="E160" s="39">
        <f t="shared" si="22"/>
        <v>200123</v>
      </c>
      <c r="F160" s="49">
        <v>200123</v>
      </c>
      <c r="G160" s="49">
        <v>173137</v>
      </c>
      <c r="H160" s="49">
        <v>0</v>
      </c>
    </row>
    <row r="161" spans="1:8" ht="13.5" customHeight="1" x14ac:dyDescent="0.25">
      <c r="A161" s="44" t="s">
        <v>407</v>
      </c>
      <c r="B161" s="40"/>
      <c r="C161" s="40"/>
      <c r="D161" s="44" t="s">
        <v>254</v>
      </c>
      <c r="E161" s="39">
        <f t="shared" si="22"/>
        <v>32676</v>
      </c>
      <c r="F161" s="49">
        <v>29677</v>
      </c>
      <c r="G161" s="49">
        <v>0</v>
      </c>
      <c r="H161" s="49">
        <v>2999</v>
      </c>
    </row>
    <row r="162" spans="1:8" ht="13.5" customHeight="1" x14ac:dyDescent="0.25">
      <c r="A162" s="44" t="s">
        <v>408</v>
      </c>
      <c r="B162" s="40"/>
      <c r="C162" s="40"/>
      <c r="D162" s="44" t="s">
        <v>256</v>
      </c>
      <c r="E162" s="39">
        <f t="shared" si="22"/>
        <v>1104.3</v>
      </c>
      <c r="F162" s="49">
        <v>355.53</v>
      </c>
      <c r="G162" s="49">
        <v>0</v>
      </c>
      <c r="H162" s="49">
        <v>748.77</v>
      </c>
    </row>
    <row r="163" spans="1:8" ht="13.5" customHeight="1" x14ac:dyDescent="0.25">
      <c r="A163" s="41" t="s">
        <v>409</v>
      </c>
      <c r="B163" s="47"/>
      <c r="C163" s="47"/>
      <c r="D163" s="41" t="s">
        <v>410</v>
      </c>
      <c r="E163" s="48">
        <f t="shared" si="22"/>
        <v>342855</v>
      </c>
      <c r="F163" s="56">
        <f>SUM(F164:F166)</f>
        <v>342855</v>
      </c>
      <c r="G163" s="56">
        <f t="shared" ref="G163:H163" si="23">SUM(G164:G166)</f>
        <v>276004</v>
      </c>
      <c r="H163" s="56">
        <f t="shared" si="23"/>
        <v>0</v>
      </c>
    </row>
    <row r="164" spans="1:8" ht="13.5" customHeight="1" x14ac:dyDescent="0.25">
      <c r="A164" s="44" t="s">
        <v>411</v>
      </c>
      <c r="B164" s="40"/>
      <c r="C164" s="40"/>
      <c r="D164" s="44" t="s">
        <v>253</v>
      </c>
      <c r="E164" s="39">
        <f t="shared" si="22"/>
        <v>325082</v>
      </c>
      <c r="F164" s="49">
        <v>325082</v>
      </c>
      <c r="G164" s="49">
        <v>261935</v>
      </c>
      <c r="H164" s="49">
        <v>0</v>
      </c>
    </row>
    <row r="165" spans="1:8" ht="13.5" customHeight="1" x14ac:dyDescent="0.25">
      <c r="A165" s="44" t="s">
        <v>412</v>
      </c>
      <c r="B165" s="40"/>
      <c r="C165" s="40"/>
      <c r="D165" s="44" t="s">
        <v>254</v>
      </c>
      <c r="E165" s="39">
        <f t="shared" si="22"/>
        <v>3500</v>
      </c>
      <c r="F165" s="40">
        <v>3500</v>
      </c>
      <c r="G165" s="40">
        <v>0</v>
      </c>
      <c r="H165" s="40">
        <v>0</v>
      </c>
    </row>
    <row r="166" spans="1:8" ht="13.5" customHeight="1" x14ac:dyDescent="0.25">
      <c r="A166" s="44" t="s">
        <v>413</v>
      </c>
      <c r="B166" s="73"/>
      <c r="C166" s="40"/>
      <c r="D166" s="53" t="s">
        <v>414</v>
      </c>
      <c r="E166" s="53">
        <f>SUM(F166+H166)</f>
        <v>14273</v>
      </c>
      <c r="F166" s="39">
        <v>14273</v>
      </c>
      <c r="G166" s="69">
        <v>14069</v>
      </c>
      <c r="H166" s="39">
        <v>0</v>
      </c>
    </row>
    <row r="167" spans="1:8" ht="13.5" customHeight="1" x14ac:dyDescent="0.25">
      <c r="A167" s="49" t="s">
        <v>415</v>
      </c>
      <c r="B167" s="73"/>
      <c r="C167" s="40"/>
      <c r="D167" s="75" t="s">
        <v>416</v>
      </c>
      <c r="E167" s="75"/>
      <c r="F167" s="49"/>
      <c r="G167" s="76"/>
      <c r="H167" s="49"/>
    </row>
    <row r="168" spans="1:8" ht="13.5" customHeight="1" x14ac:dyDescent="0.25">
      <c r="A168" s="77" t="s">
        <v>417</v>
      </c>
      <c r="B168" s="47"/>
      <c r="C168" s="47"/>
      <c r="D168" s="41" t="s">
        <v>418</v>
      </c>
      <c r="E168" s="78">
        <f t="shared" si="22"/>
        <v>587579.22</v>
      </c>
      <c r="F168" s="56">
        <f>SUM(F169:F172)</f>
        <v>587579.22</v>
      </c>
      <c r="G168" s="56">
        <f>SUM(G169:G172)</f>
        <v>553077</v>
      </c>
      <c r="H168" s="56">
        <f>SUM(H169:H172)</f>
        <v>0</v>
      </c>
    </row>
    <row r="169" spans="1:8" ht="13.5" customHeight="1" x14ac:dyDescent="0.25">
      <c r="A169" s="44" t="s">
        <v>419</v>
      </c>
      <c r="B169" s="40"/>
      <c r="C169" s="40"/>
      <c r="D169" s="44" t="s">
        <v>253</v>
      </c>
      <c r="E169" s="39">
        <f t="shared" si="22"/>
        <v>541943</v>
      </c>
      <c r="F169" s="49">
        <v>541943</v>
      </c>
      <c r="G169" s="49">
        <v>514353</v>
      </c>
      <c r="H169" s="49">
        <v>0</v>
      </c>
    </row>
    <row r="170" spans="1:8" ht="13.5" customHeight="1" x14ac:dyDescent="0.25">
      <c r="A170" s="44" t="s">
        <v>420</v>
      </c>
      <c r="B170" s="40"/>
      <c r="C170" s="40"/>
      <c r="D170" s="44" t="s">
        <v>254</v>
      </c>
      <c r="E170" s="39">
        <f t="shared" si="22"/>
        <v>32942</v>
      </c>
      <c r="F170" s="49">
        <v>32942</v>
      </c>
      <c r="G170" s="49">
        <v>27000</v>
      </c>
      <c r="H170" s="49">
        <v>0</v>
      </c>
    </row>
    <row r="171" spans="1:8" ht="12" customHeight="1" x14ac:dyDescent="0.25">
      <c r="A171" s="44" t="s">
        <v>421</v>
      </c>
      <c r="B171" s="40"/>
      <c r="C171" s="40"/>
      <c r="D171" s="44" t="s">
        <v>256</v>
      </c>
      <c r="E171" s="44">
        <f t="shared" si="22"/>
        <v>800.22</v>
      </c>
      <c r="F171" s="49">
        <v>800.22</v>
      </c>
      <c r="G171" s="49">
        <v>0</v>
      </c>
      <c r="H171" s="49">
        <v>0</v>
      </c>
    </row>
    <row r="172" spans="1:8" ht="12" customHeight="1" x14ac:dyDescent="0.25">
      <c r="A172" s="39" t="s">
        <v>422</v>
      </c>
      <c r="B172" s="40"/>
      <c r="C172" s="40"/>
      <c r="D172" s="53" t="s">
        <v>414</v>
      </c>
      <c r="E172" s="53">
        <f>SUM(F172+H172)</f>
        <v>11894</v>
      </c>
      <c r="F172" s="39">
        <v>11894</v>
      </c>
      <c r="G172" s="69">
        <v>11724</v>
      </c>
      <c r="H172" s="39">
        <v>0</v>
      </c>
    </row>
    <row r="173" spans="1:8" ht="12" customHeight="1" x14ac:dyDescent="0.25">
      <c r="A173" s="49"/>
      <c r="B173" s="40"/>
      <c r="C173" s="40"/>
      <c r="D173" s="75" t="s">
        <v>416</v>
      </c>
      <c r="E173" s="75"/>
      <c r="F173" s="49"/>
      <c r="G173" s="76"/>
      <c r="H173" s="49"/>
    </row>
    <row r="174" spans="1:8" ht="12" customHeight="1" x14ac:dyDescent="0.25">
      <c r="A174" s="41" t="s">
        <v>423</v>
      </c>
      <c r="B174" s="40"/>
      <c r="C174" s="40"/>
      <c r="D174" s="41" t="s">
        <v>424</v>
      </c>
      <c r="E174" s="48">
        <f t="shared" si="22"/>
        <v>189497</v>
      </c>
      <c r="F174" s="56">
        <f>SUM(F175:F177)</f>
        <v>189497</v>
      </c>
      <c r="G174" s="56">
        <f t="shared" ref="G174:H174" si="24">SUM(G175:G177)</f>
        <v>170579</v>
      </c>
      <c r="H174" s="56">
        <f t="shared" si="24"/>
        <v>0</v>
      </c>
    </row>
    <row r="175" spans="1:8" ht="12" customHeight="1" x14ac:dyDescent="0.25">
      <c r="A175" s="44" t="s">
        <v>425</v>
      </c>
      <c r="B175" s="40"/>
      <c r="C175" s="40"/>
      <c r="D175" s="44" t="s">
        <v>253</v>
      </c>
      <c r="E175" s="39">
        <f t="shared" si="22"/>
        <v>178564</v>
      </c>
      <c r="F175" s="49">
        <v>178564</v>
      </c>
      <c r="G175" s="49">
        <v>160887</v>
      </c>
      <c r="H175" s="49">
        <v>0</v>
      </c>
    </row>
    <row r="176" spans="1:8" ht="12" customHeight="1" x14ac:dyDescent="0.25">
      <c r="A176" s="39" t="s">
        <v>426</v>
      </c>
      <c r="B176" s="40"/>
      <c r="C176" s="40"/>
      <c r="D176" s="44" t="s">
        <v>254</v>
      </c>
      <c r="E176" s="39">
        <f t="shared" si="22"/>
        <v>1100</v>
      </c>
      <c r="F176" s="49">
        <v>1100</v>
      </c>
      <c r="G176" s="49">
        <v>0</v>
      </c>
      <c r="H176" s="49">
        <v>0</v>
      </c>
    </row>
    <row r="177" spans="1:8" ht="12" customHeight="1" x14ac:dyDescent="0.25">
      <c r="A177" s="39" t="s">
        <v>427</v>
      </c>
      <c r="B177" s="73"/>
      <c r="C177" s="40"/>
      <c r="D177" s="53" t="s">
        <v>414</v>
      </c>
      <c r="E177" s="53">
        <f>SUM(F177+H177)</f>
        <v>9833</v>
      </c>
      <c r="F177" s="39">
        <v>9833</v>
      </c>
      <c r="G177" s="69">
        <v>9692</v>
      </c>
      <c r="H177" s="39">
        <v>0</v>
      </c>
    </row>
    <row r="178" spans="1:8" ht="12" customHeight="1" x14ac:dyDescent="0.25">
      <c r="A178" s="49"/>
      <c r="B178" s="79"/>
      <c r="C178" s="49"/>
      <c r="D178" s="75" t="s">
        <v>416</v>
      </c>
      <c r="E178" s="75"/>
      <c r="F178" s="49"/>
      <c r="G178" s="76"/>
      <c r="H178" s="49"/>
    </row>
    <row r="179" spans="1:8" x14ac:dyDescent="0.25">
      <c r="A179" s="138">
        <v>4</v>
      </c>
      <c r="B179" s="138"/>
      <c r="C179" s="138"/>
      <c r="D179" s="138"/>
      <c r="E179" s="138"/>
      <c r="F179" s="138"/>
      <c r="G179" s="138"/>
      <c r="H179" s="138"/>
    </row>
    <row r="180" spans="1:8" ht="13.5" customHeight="1" x14ac:dyDescent="0.25">
      <c r="A180" s="39" t="s">
        <v>0</v>
      </c>
      <c r="B180" s="34"/>
      <c r="C180" s="34" t="s">
        <v>233</v>
      </c>
      <c r="D180" s="34" t="s">
        <v>240</v>
      </c>
      <c r="E180" s="39"/>
      <c r="F180" s="139" t="s">
        <v>241</v>
      </c>
      <c r="G180" s="139"/>
      <c r="H180" s="139"/>
    </row>
    <row r="181" spans="1:8" ht="13.5" customHeight="1" x14ac:dyDescent="0.25">
      <c r="A181" s="40" t="s">
        <v>3</v>
      </c>
      <c r="B181" s="35" t="s">
        <v>231</v>
      </c>
      <c r="C181" s="35" t="s">
        <v>234</v>
      </c>
      <c r="D181" s="35" t="s">
        <v>242</v>
      </c>
      <c r="E181" s="35" t="s">
        <v>232</v>
      </c>
      <c r="F181" s="140" t="s">
        <v>243</v>
      </c>
      <c r="G181" s="140"/>
      <c r="H181" s="35" t="s">
        <v>244</v>
      </c>
    </row>
    <row r="182" spans="1:8" ht="13.5" customHeight="1" x14ac:dyDescent="0.25">
      <c r="A182" s="40"/>
      <c r="B182" s="35"/>
      <c r="C182" s="35" t="s">
        <v>235</v>
      </c>
      <c r="D182" s="40"/>
      <c r="E182" s="40"/>
      <c r="F182" s="34" t="s">
        <v>245</v>
      </c>
      <c r="G182" s="34" t="s">
        <v>246</v>
      </c>
      <c r="H182" s="35" t="s">
        <v>247</v>
      </c>
    </row>
    <row r="183" spans="1:8" ht="13.5" customHeight="1" x14ac:dyDescent="0.25">
      <c r="A183" s="49"/>
      <c r="B183" s="40"/>
      <c r="C183" s="40"/>
      <c r="D183" s="40"/>
      <c r="E183" s="40"/>
      <c r="F183" s="80"/>
      <c r="G183" s="80" t="s">
        <v>248</v>
      </c>
      <c r="H183" s="49"/>
    </row>
    <row r="184" spans="1:8" ht="13.5" customHeight="1" x14ac:dyDescent="0.25">
      <c r="A184" s="77" t="s">
        <v>428</v>
      </c>
      <c r="B184" s="42" t="s">
        <v>249</v>
      </c>
      <c r="C184" s="34">
        <v>12</v>
      </c>
      <c r="D184" s="41" t="s">
        <v>429</v>
      </c>
      <c r="E184" s="48">
        <f t="shared" si="22"/>
        <v>558011.85</v>
      </c>
      <c r="F184" s="56">
        <f>SUM(F185:F187)</f>
        <v>553011.85</v>
      </c>
      <c r="G184" s="56">
        <f t="shared" ref="G184:H184" si="25">SUM(G185:G187)</f>
        <v>438788</v>
      </c>
      <c r="H184" s="56">
        <f t="shared" si="25"/>
        <v>5000</v>
      </c>
    </row>
    <row r="185" spans="1:8" ht="13.5" customHeight="1" x14ac:dyDescent="0.25">
      <c r="A185" s="44" t="s">
        <v>430</v>
      </c>
      <c r="B185" s="45" t="s">
        <v>251</v>
      </c>
      <c r="C185" s="35"/>
      <c r="D185" s="44" t="s">
        <v>253</v>
      </c>
      <c r="E185" s="39">
        <f t="shared" si="22"/>
        <v>557016</v>
      </c>
      <c r="F185" s="49">
        <v>552016</v>
      </c>
      <c r="G185" s="49">
        <v>438788</v>
      </c>
      <c r="H185" s="49">
        <v>5000</v>
      </c>
    </row>
    <row r="186" spans="1:8" ht="13.5" customHeight="1" x14ac:dyDescent="0.25">
      <c r="A186" s="44" t="s">
        <v>431</v>
      </c>
      <c r="B186" s="40"/>
      <c r="C186" s="40"/>
      <c r="D186" s="39" t="s">
        <v>254</v>
      </c>
      <c r="E186" s="39">
        <f t="shared" si="22"/>
        <v>0</v>
      </c>
      <c r="F186" s="44"/>
      <c r="G186" s="44"/>
      <c r="H186" s="44"/>
    </row>
    <row r="187" spans="1:8" ht="13.5" customHeight="1" x14ac:dyDescent="0.25">
      <c r="A187" s="44" t="s">
        <v>432</v>
      </c>
      <c r="B187" s="40"/>
      <c r="C187" s="40"/>
      <c r="D187" s="44" t="s">
        <v>256</v>
      </c>
      <c r="E187" s="39">
        <f t="shared" si="22"/>
        <v>995.85</v>
      </c>
      <c r="F187" s="44">
        <v>995.85</v>
      </c>
      <c r="G187" s="44">
        <v>0</v>
      </c>
      <c r="H187" s="44">
        <v>0</v>
      </c>
    </row>
    <row r="188" spans="1:8" ht="13.5" customHeight="1" x14ac:dyDescent="0.25">
      <c r="A188" s="41" t="s">
        <v>433</v>
      </c>
      <c r="B188" s="45"/>
      <c r="C188" s="47"/>
      <c r="D188" s="41" t="s">
        <v>434</v>
      </c>
      <c r="E188" s="43">
        <f t="shared" si="22"/>
        <v>199627.36</v>
      </c>
      <c r="F188" s="43">
        <f>SUM(F189:F192)</f>
        <v>199627.36</v>
      </c>
      <c r="G188" s="43">
        <f t="shared" ref="G188:H188" si="26">SUM(G189:G192)</f>
        <v>180716</v>
      </c>
      <c r="H188" s="43">
        <f t="shared" si="26"/>
        <v>0</v>
      </c>
    </row>
    <row r="189" spans="1:8" ht="13.5" customHeight="1" x14ac:dyDescent="0.25">
      <c r="A189" s="44" t="s">
        <v>435</v>
      </c>
      <c r="B189" s="81"/>
      <c r="C189" s="47"/>
      <c r="D189" s="44" t="s">
        <v>252</v>
      </c>
      <c r="E189" s="39">
        <f t="shared" si="22"/>
        <v>77532</v>
      </c>
      <c r="F189" s="82">
        <v>77532</v>
      </c>
      <c r="G189" s="82">
        <v>76424</v>
      </c>
      <c r="H189" s="82">
        <v>0</v>
      </c>
    </row>
    <row r="190" spans="1:8" ht="13.5" customHeight="1" x14ac:dyDescent="0.25">
      <c r="A190" s="44" t="s">
        <v>436</v>
      </c>
      <c r="B190" s="81"/>
      <c r="C190" s="47"/>
      <c r="D190" s="55" t="s">
        <v>253</v>
      </c>
      <c r="E190" s="39">
        <f t="shared" si="22"/>
        <v>116906</v>
      </c>
      <c r="F190" s="82">
        <v>116906</v>
      </c>
      <c r="G190" s="82">
        <v>104292</v>
      </c>
      <c r="H190" s="82">
        <v>0</v>
      </c>
    </row>
    <row r="191" spans="1:8" ht="13.5" customHeight="1" x14ac:dyDescent="0.25">
      <c r="A191" s="44" t="s">
        <v>437</v>
      </c>
      <c r="B191" s="81"/>
      <c r="C191" s="47"/>
      <c r="D191" s="55" t="s">
        <v>254</v>
      </c>
      <c r="E191" s="44">
        <f t="shared" si="22"/>
        <v>4000</v>
      </c>
      <c r="F191" s="49">
        <v>4000</v>
      </c>
      <c r="G191" s="49">
        <v>0</v>
      </c>
      <c r="H191" s="49">
        <v>0</v>
      </c>
    </row>
    <row r="192" spans="1:8" ht="13.5" customHeight="1" x14ac:dyDescent="0.25">
      <c r="A192" s="44" t="s">
        <v>438</v>
      </c>
      <c r="B192" s="81"/>
      <c r="C192" s="47"/>
      <c r="D192" s="44" t="s">
        <v>256</v>
      </c>
      <c r="E192" s="44">
        <f t="shared" si="22"/>
        <v>1189.3599999999999</v>
      </c>
      <c r="F192" s="49">
        <v>1189.3599999999999</v>
      </c>
      <c r="G192" s="49">
        <v>0</v>
      </c>
      <c r="H192" s="49">
        <v>0</v>
      </c>
    </row>
    <row r="193" spans="1:8" ht="13.5" customHeight="1" x14ac:dyDescent="0.25">
      <c r="A193" s="41" t="s">
        <v>439</v>
      </c>
      <c r="B193" s="81"/>
      <c r="C193" s="47"/>
      <c r="D193" s="41" t="s">
        <v>440</v>
      </c>
      <c r="E193" s="48">
        <f t="shared" si="22"/>
        <v>496195</v>
      </c>
      <c r="F193" s="43">
        <f>SUM(F194:F196)</f>
        <v>496195</v>
      </c>
      <c r="G193" s="43">
        <f>SUM(G194:G196)</f>
        <v>2115</v>
      </c>
      <c r="H193" s="43">
        <f>SUM(H194:H196)</f>
        <v>0</v>
      </c>
    </row>
    <row r="194" spans="1:8" ht="13.5" customHeight="1" x14ac:dyDescent="0.25">
      <c r="A194" s="44" t="s">
        <v>441</v>
      </c>
      <c r="B194" s="81"/>
      <c r="C194" s="47"/>
      <c r="D194" s="44" t="s">
        <v>252</v>
      </c>
      <c r="E194" s="39">
        <f t="shared" si="22"/>
        <v>231267</v>
      </c>
      <c r="F194" s="49">
        <v>231267</v>
      </c>
      <c r="G194" s="49">
        <v>0</v>
      </c>
      <c r="H194" s="49">
        <v>0</v>
      </c>
    </row>
    <row r="195" spans="1:8" ht="13.5" customHeight="1" x14ac:dyDescent="0.25">
      <c r="A195" s="44" t="s">
        <v>442</v>
      </c>
      <c r="B195" s="81"/>
      <c r="C195" s="47"/>
      <c r="D195" s="44" t="s">
        <v>443</v>
      </c>
      <c r="E195" s="39">
        <f t="shared" si="22"/>
        <v>134356</v>
      </c>
      <c r="F195" s="49">
        <v>134356</v>
      </c>
      <c r="G195" s="49">
        <v>2115</v>
      </c>
      <c r="H195" s="49">
        <v>0</v>
      </c>
    </row>
    <row r="196" spans="1:8" ht="13.5" customHeight="1" x14ac:dyDescent="0.25">
      <c r="A196" s="44" t="s">
        <v>444</v>
      </c>
      <c r="B196" s="40"/>
      <c r="C196" s="40"/>
      <c r="D196" s="44" t="s">
        <v>253</v>
      </c>
      <c r="E196" s="39">
        <f t="shared" si="22"/>
        <v>130572</v>
      </c>
      <c r="F196" s="49">
        <v>130572</v>
      </c>
      <c r="G196" s="49">
        <v>0</v>
      </c>
      <c r="H196" s="49">
        <v>0</v>
      </c>
    </row>
    <row r="197" spans="1:8" ht="13.5" customHeight="1" x14ac:dyDescent="0.25">
      <c r="A197" s="83"/>
      <c r="B197" s="40"/>
      <c r="C197" s="40"/>
      <c r="D197" s="84" t="s">
        <v>445</v>
      </c>
      <c r="E197" s="43">
        <f t="shared" si="22"/>
        <v>18143161.480000004</v>
      </c>
      <c r="F197" s="43">
        <f>SUM(F8+F13+F18+F23+F28+F33+F38+F43+F48+F53+F63+F67+F72+F77+F82+F87+F92+F97+F102+F107+F113+F123+F128+F133+F138+F143+F148+F153+F158+F163+F168+F174+F184+F188+F193)</f>
        <v>18105278.980000004</v>
      </c>
      <c r="G197" s="43">
        <f>SUM(G8+G13+G18+G23+G28+G33+G38+G43+G48+G53+G63+G67+G72+G77+G82+G87+G92+G97+G102+G107+G113+G123+G128+G133+G138+G143+G148+G153+G158+G163+G168+G174+G184+G188+G193)</f>
        <v>14969846</v>
      </c>
      <c r="H197" s="43">
        <f>SUM(H8+H13+H18+H23+H28+H33+H38+H43+H48+H53+H63+H67+H72+H77+H82+H87+H92+H97+H102+H107+H113+H123+H128+H133+H138+H143+H148+H153+H158+H163+H168+H174+H184+H188+H193)</f>
        <v>37882.5</v>
      </c>
    </row>
    <row r="198" spans="1:8" ht="13.5" customHeight="1" x14ac:dyDescent="0.25">
      <c r="A198" s="85"/>
      <c r="B198" s="45"/>
      <c r="C198" s="54"/>
      <c r="D198" s="44" t="s">
        <v>252</v>
      </c>
      <c r="E198" s="39">
        <f t="shared" si="22"/>
        <v>8809800</v>
      </c>
      <c r="F198" s="39">
        <f>SUM(F9+F14+F19+F24+F29+F34+F39+F44+F49+F54+F64+F68+F73+F78+F83+F88+F93+F98+F103+F108+F114+F124+F129+F134+F139+F144+F149+F154+F159+F189+F194)</f>
        <v>8808600</v>
      </c>
      <c r="G198" s="39">
        <f>SUM(G9+G14+G19+G24+G29+G34+G39+G44+G49+G54+G64+G68+G73+G78+G83+G88+G93+G98+G103+G108+G114+G124+G129+G134+G139+G144+G149+G154+G159+G189+G194)</f>
        <v>8280035</v>
      </c>
      <c r="H198" s="39">
        <f>SUM(H9+H14+H19+H24+H29+H34+H39+H44+H49+H54+H64+H68+H73+H78+H83+H88+H93+H98+H103+H108+H114+H124+H129+H134+H139+H144+H149+H154+H159+H189+H194)</f>
        <v>1200</v>
      </c>
    </row>
    <row r="199" spans="1:8" ht="13.5" customHeight="1" x14ac:dyDescent="0.25">
      <c r="A199" s="83"/>
      <c r="B199" s="45"/>
      <c r="C199" s="47"/>
      <c r="D199" s="67" t="s">
        <v>352</v>
      </c>
      <c r="E199" s="39">
        <f t="shared" si="22"/>
        <v>34900</v>
      </c>
      <c r="F199" s="39">
        <f>SUM(F109)</f>
        <v>34900</v>
      </c>
      <c r="G199" s="39">
        <f>SUM(G109)</f>
        <v>22452</v>
      </c>
      <c r="H199" s="39">
        <f>SUM(H109)</f>
        <v>0</v>
      </c>
    </row>
    <row r="200" spans="1:8" ht="13.5" customHeight="1" x14ac:dyDescent="0.25">
      <c r="A200" s="83"/>
      <c r="B200" s="45"/>
      <c r="C200" s="47"/>
      <c r="D200" s="44" t="s">
        <v>443</v>
      </c>
      <c r="E200" s="39">
        <f t="shared" si="22"/>
        <v>134356</v>
      </c>
      <c r="F200" s="39">
        <f>SUM(F195)</f>
        <v>134356</v>
      </c>
      <c r="G200" s="39">
        <f>SUM(G195)</f>
        <v>2115</v>
      </c>
      <c r="H200" s="39">
        <f>SUM(H195)</f>
        <v>0</v>
      </c>
    </row>
    <row r="201" spans="1:8" ht="13.5" customHeight="1" x14ac:dyDescent="0.25">
      <c r="A201" s="83"/>
      <c r="B201" s="45"/>
      <c r="C201" s="47"/>
      <c r="D201" s="53" t="s">
        <v>414</v>
      </c>
      <c r="E201" s="53">
        <f>SUM(F201+H201)</f>
        <v>36000</v>
      </c>
      <c r="F201" s="39">
        <f>SUM(F166+F172+F177)</f>
        <v>36000</v>
      </c>
      <c r="G201" s="39">
        <f>SUM(G166+G172+G177)</f>
        <v>35485</v>
      </c>
      <c r="H201" s="39">
        <f>SUM(H166+H172+H177)</f>
        <v>0</v>
      </c>
    </row>
    <row r="202" spans="1:8" ht="13.5" customHeight="1" x14ac:dyDescent="0.25">
      <c r="A202" s="83"/>
      <c r="B202" s="45"/>
      <c r="C202" s="47"/>
      <c r="D202" s="75" t="s">
        <v>416</v>
      </c>
      <c r="E202" s="75"/>
      <c r="F202" s="49"/>
      <c r="G202" s="76"/>
      <c r="H202" s="49"/>
    </row>
    <row r="203" spans="1:8" ht="13.5" customHeight="1" x14ac:dyDescent="0.25">
      <c r="A203" s="83"/>
      <c r="B203" s="40"/>
      <c r="C203" s="40"/>
      <c r="D203" s="44" t="s">
        <v>253</v>
      </c>
      <c r="E203" s="39">
        <f t="shared" si="22"/>
        <v>8336571</v>
      </c>
      <c r="F203" s="39">
        <f>SUM(F10+F15+F20+F25+F30+F35+F40+F45+F50+F55+F65+F69+F74+F79+F84+F89+F94+F99+F104+F110+F115+F125+F130+F135+F140+F145+F150+F155+F160+F164+F169+F175+F185+F190+F196)</f>
        <v>8311671</v>
      </c>
      <c r="G203" s="39">
        <f>SUM(G10+G15+G20+G25+G30+G35+G40+G45+G50+G55+G65+G69+G74+G79+G84+G89+G94+G99+G104+G110+G115+G125+G130+G135+G140+G145+G150+G155+G160+G164+G169+G175+G185+G190+G196)</f>
        <v>6602759</v>
      </c>
      <c r="H203" s="39">
        <f>SUM(H10+H15+H20+H25+H30+H35+H40+H45+H50+H55+H65+H69+H74+H79+H84+H89+H94+H99+H104+H110+H115+H125+H130+H135+H140+H145+H150+H155+H160+H164+H169+H175+H185+H190+H196)</f>
        <v>24900</v>
      </c>
    </row>
    <row r="204" spans="1:8" ht="13.5" customHeight="1" x14ac:dyDescent="0.25">
      <c r="A204" s="83"/>
      <c r="B204" s="40"/>
      <c r="C204" s="40"/>
      <c r="D204" s="44" t="s">
        <v>254</v>
      </c>
      <c r="E204" s="44">
        <f t="shared" si="22"/>
        <v>753562</v>
      </c>
      <c r="F204" s="44">
        <f>SUM(F11+F16+F21+F26+F31+F36+F41+F46+F51+F56+F66+F70+F75+F80+F85+F90+F95+F100+F105+F111+F116+F126+F131+F136+F141+F146+F151+F156+F161+F165+F170+F176+F186+F191)</f>
        <v>746163</v>
      </c>
      <c r="G204" s="44">
        <f>SUM(G11+G16+G21+G26+G31+G36+G41+G46+G51+G56+G66+G70+G75+G80+G85+G90+G95+G100+G105+G111+G116+G126+G131+G136+G141+G146+G151+G156+G161+G165+G170+G176+G186+G191)</f>
        <v>27000</v>
      </c>
      <c r="H204" s="44">
        <f>SUM(H11+H16+H21+H26+H31+H36+H41+H46+H51+H56+H66+H70+H75+H80+H85+H90+H95+H100+H105+H111+H116+H126+H131+H136+H141+H146+H151+H156+H161+H165+H170+H176+H186+H191)</f>
        <v>7399</v>
      </c>
    </row>
    <row r="205" spans="1:8" ht="13.5" customHeight="1" x14ac:dyDescent="0.25">
      <c r="A205" s="86"/>
      <c r="B205" s="49"/>
      <c r="C205" s="79"/>
      <c r="D205" s="44" t="s">
        <v>256</v>
      </c>
      <c r="E205" s="44">
        <f t="shared" si="22"/>
        <v>37972.479999999996</v>
      </c>
      <c r="F205" s="39">
        <f>SUM(F12+F17+F22+F27+F32+F37+F42+F47+F52+F57+F71+F76+F81+F86+F91+F96+F101+F106+F112+F117+F127+F132+F137+F142+F147+F152+F157+F162+F171+F187+F192)</f>
        <v>33588.979999999996</v>
      </c>
      <c r="G205" s="39">
        <f>SUM(G12+G17+G22+G27+G32+G37+G42+G47+G52+G57+G71+G76+G81+G86+G91+G96+G101+G106+G112+G117+G127+G132+G137+G142+G147+G152+G157+G162+G171+G187+G192)</f>
        <v>0</v>
      </c>
      <c r="H205" s="39">
        <f>SUM(H12+H17+H22+H27+H32+H37+H42+H47+H52+H57+H71+H76+H81+H86+H91+H96+H101+H106+H112+H117+H127+H132+H137+H142+H147+H152+H157+H162+H171+H187+H192)</f>
        <v>4383.5</v>
      </c>
    </row>
    <row r="206" spans="1:8" ht="13.5" customHeight="1" x14ac:dyDescent="0.25">
      <c r="A206" s="77" t="s">
        <v>446</v>
      </c>
      <c r="B206" s="45" t="s">
        <v>447</v>
      </c>
      <c r="C206" s="35">
        <v>16</v>
      </c>
      <c r="D206" s="87" t="s">
        <v>440</v>
      </c>
      <c r="E206" s="48">
        <f t="shared" si="22"/>
        <v>3480527</v>
      </c>
      <c r="F206" s="48">
        <f>SUM(F207:F209)</f>
        <v>3480527</v>
      </c>
      <c r="G206" s="48">
        <f t="shared" ref="G206:H206" si="27">SUM(G207:G209)</f>
        <v>0</v>
      </c>
      <c r="H206" s="48">
        <f t="shared" si="27"/>
        <v>0</v>
      </c>
    </row>
    <row r="207" spans="1:8" ht="13.5" customHeight="1" x14ac:dyDescent="0.25">
      <c r="A207" s="44" t="s">
        <v>448</v>
      </c>
      <c r="B207" s="45" t="s">
        <v>449</v>
      </c>
      <c r="C207" s="35"/>
      <c r="D207" s="88" t="s">
        <v>450</v>
      </c>
      <c r="E207" s="39">
        <f t="shared" si="22"/>
        <v>939718</v>
      </c>
      <c r="F207" s="39">
        <v>939718</v>
      </c>
      <c r="G207" s="39">
        <v>0</v>
      </c>
      <c r="H207" s="39">
        <v>0</v>
      </c>
    </row>
    <row r="208" spans="1:8" ht="13.5" customHeight="1" x14ac:dyDescent="0.25">
      <c r="A208" s="44" t="s">
        <v>451</v>
      </c>
      <c r="B208" s="45" t="s">
        <v>452</v>
      </c>
      <c r="C208" s="35"/>
      <c r="D208" s="44" t="s">
        <v>253</v>
      </c>
      <c r="E208" s="39">
        <f t="shared" si="22"/>
        <v>1840809</v>
      </c>
      <c r="F208" s="39">
        <v>1840809</v>
      </c>
      <c r="G208" s="39">
        <v>0</v>
      </c>
      <c r="H208" s="39">
        <v>0</v>
      </c>
    </row>
    <row r="209" spans="1:8" ht="13.5" customHeight="1" x14ac:dyDescent="0.25">
      <c r="A209" s="44" t="s">
        <v>453</v>
      </c>
      <c r="B209" s="45"/>
      <c r="C209" s="35"/>
      <c r="D209" s="44" t="s">
        <v>454</v>
      </c>
      <c r="E209" s="39">
        <f t="shared" si="22"/>
        <v>700000</v>
      </c>
      <c r="F209" s="39">
        <v>700000</v>
      </c>
      <c r="G209" s="39">
        <v>0</v>
      </c>
      <c r="H209" s="39">
        <v>0</v>
      </c>
    </row>
    <row r="210" spans="1:8" ht="13.5" customHeight="1" x14ac:dyDescent="0.25">
      <c r="A210" s="41" t="s">
        <v>455</v>
      </c>
      <c r="B210" s="89"/>
      <c r="C210" s="46"/>
      <c r="D210" s="90" t="s">
        <v>456</v>
      </c>
      <c r="E210" s="48">
        <f t="shared" si="22"/>
        <v>630586</v>
      </c>
      <c r="F210" s="48">
        <f>SUM(F211:F214)</f>
        <v>615586</v>
      </c>
      <c r="G210" s="48">
        <f>SUM(G211:G214)</f>
        <v>569122</v>
      </c>
      <c r="H210" s="48">
        <f>SUM(H211:H214)</f>
        <v>15000</v>
      </c>
    </row>
    <row r="211" spans="1:8" ht="13.5" customHeight="1" x14ac:dyDescent="0.25">
      <c r="A211" s="44" t="s">
        <v>457</v>
      </c>
      <c r="B211" s="89"/>
      <c r="C211" s="46"/>
      <c r="D211" s="88" t="s">
        <v>450</v>
      </c>
      <c r="E211" s="39">
        <f t="shared" si="22"/>
        <v>355500</v>
      </c>
      <c r="F211" s="68">
        <v>355500</v>
      </c>
      <c r="G211" s="68">
        <v>341991</v>
      </c>
      <c r="H211" s="68">
        <v>0</v>
      </c>
    </row>
    <row r="212" spans="1:8" ht="13.5" customHeight="1" x14ac:dyDescent="0.25">
      <c r="A212" s="44" t="s">
        <v>458</v>
      </c>
      <c r="B212" s="22"/>
      <c r="C212" s="35"/>
      <c r="D212" s="44" t="s">
        <v>253</v>
      </c>
      <c r="E212" s="39">
        <f t="shared" si="22"/>
        <v>267936</v>
      </c>
      <c r="F212" s="39">
        <v>252936</v>
      </c>
      <c r="G212" s="39">
        <v>227131</v>
      </c>
      <c r="H212" s="39">
        <v>15000</v>
      </c>
    </row>
    <row r="213" spans="1:8" ht="13.5" customHeight="1" x14ac:dyDescent="0.25">
      <c r="A213" s="44" t="s">
        <v>459</v>
      </c>
      <c r="B213" s="22"/>
      <c r="C213" s="35"/>
      <c r="D213" s="44" t="s">
        <v>254</v>
      </c>
      <c r="E213" s="39">
        <f t="shared" si="22"/>
        <v>6500</v>
      </c>
      <c r="F213" s="39">
        <v>6500</v>
      </c>
      <c r="G213" s="39">
        <v>0</v>
      </c>
      <c r="H213" s="39">
        <v>0</v>
      </c>
    </row>
    <row r="214" spans="1:8" ht="13.5" customHeight="1" x14ac:dyDescent="0.25">
      <c r="A214" s="44" t="s">
        <v>460</v>
      </c>
      <c r="B214" s="22"/>
      <c r="C214" s="35"/>
      <c r="D214" s="44" t="s">
        <v>256</v>
      </c>
      <c r="E214" s="39">
        <f t="shared" si="22"/>
        <v>650</v>
      </c>
      <c r="F214" s="39">
        <v>650</v>
      </c>
      <c r="G214" s="39">
        <v>0</v>
      </c>
      <c r="H214" s="39">
        <v>0</v>
      </c>
    </row>
    <row r="215" spans="1:8" ht="13.5" customHeight="1" x14ac:dyDescent="0.25">
      <c r="A215" s="58" t="s">
        <v>461</v>
      </c>
      <c r="B215" s="45"/>
      <c r="C215" s="54"/>
      <c r="D215" s="51" t="s">
        <v>190</v>
      </c>
      <c r="E215" s="48">
        <f t="shared" si="22"/>
        <v>738304</v>
      </c>
      <c r="F215" s="48">
        <f>SUM(F216:F218)</f>
        <v>738304</v>
      </c>
      <c r="G215" s="48">
        <f>SUM(G216:G218)</f>
        <v>623054</v>
      </c>
      <c r="H215" s="48">
        <f>SUM(H216:H218)</f>
        <v>0</v>
      </c>
    </row>
    <row r="216" spans="1:8" ht="13.5" customHeight="1" x14ac:dyDescent="0.25">
      <c r="A216" s="44" t="s">
        <v>462</v>
      </c>
      <c r="B216" s="45"/>
      <c r="C216" s="54"/>
      <c r="D216" s="91" t="s">
        <v>463</v>
      </c>
      <c r="E216" s="44">
        <f t="shared" si="22"/>
        <v>50000</v>
      </c>
      <c r="F216" s="44">
        <v>50000</v>
      </c>
      <c r="G216" s="44">
        <v>43370</v>
      </c>
      <c r="H216" s="44">
        <v>0</v>
      </c>
    </row>
    <row r="217" spans="1:8" ht="13.5" customHeight="1" x14ac:dyDescent="0.25">
      <c r="A217" s="44" t="s">
        <v>464</v>
      </c>
      <c r="B217" s="45"/>
      <c r="C217" s="54"/>
      <c r="D217" s="55" t="s">
        <v>253</v>
      </c>
      <c r="E217" s="39">
        <f t="shared" si="22"/>
        <v>685304</v>
      </c>
      <c r="F217" s="39">
        <v>685304</v>
      </c>
      <c r="G217" s="39">
        <v>579684</v>
      </c>
      <c r="H217" s="39">
        <v>0</v>
      </c>
    </row>
    <row r="218" spans="1:8" ht="13.5" customHeight="1" x14ac:dyDescent="0.25">
      <c r="A218" s="44" t="s">
        <v>465</v>
      </c>
      <c r="B218" s="45"/>
      <c r="C218" s="35"/>
      <c r="D218" s="44" t="s">
        <v>254</v>
      </c>
      <c r="E218" s="39">
        <f t="shared" si="22"/>
        <v>3000</v>
      </c>
      <c r="F218" s="39">
        <v>3000</v>
      </c>
      <c r="G218" s="39">
        <v>0</v>
      </c>
      <c r="H218" s="39">
        <v>0</v>
      </c>
    </row>
    <row r="219" spans="1:8" ht="13.5" customHeight="1" x14ac:dyDescent="0.25">
      <c r="A219" s="41" t="s">
        <v>466</v>
      </c>
      <c r="B219" s="45"/>
      <c r="C219" s="35"/>
      <c r="D219" s="87" t="s">
        <v>467</v>
      </c>
      <c r="E219" s="48">
        <f>F219+H219</f>
        <v>385721</v>
      </c>
      <c r="F219" s="43">
        <f>SUM(F220:F222)</f>
        <v>385721</v>
      </c>
      <c r="G219" s="43">
        <f t="shared" ref="G219:H219" si="28">SUM(G220:G222)</f>
        <v>267000</v>
      </c>
      <c r="H219" s="43">
        <f t="shared" si="28"/>
        <v>0</v>
      </c>
    </row>
    <row r="220" spans="1:8" ht="13.5" customHeight="1" x14ac:dyDescent="0.25">
      <c r="A220" s="44" t="s">
        <v>468</v>
      </c>
      <c r="B220" s="45"/>
      <c r="C220" s="35"/>
      <c r="D220" s="88" t="s">
        <v>450</v>
      </c>
      <c r="E220" s="44">
        <f>F220+H220</f>
        <v>385500</v>
      </c>
      <c r="F220" s="44">
        <v>385500</v>
      </c>
      <c r="G220" s="44">
        <v>267000</v>
      </c>
      <c r="H220" s="44">
        <v>0</v>
      </c>
    </row>
    <row r="221" spans="1:8" ht="13.5" customHeight="1" x14ac:dyDescent="0.25">
      <c r="A221" s="44" t="s">
        <v>469</v>
      </c>
      <c r="B221" s="45"/>
      <c r="C221" s="35"/>
      <c r="D221" s="44" t="s">
        <v>254</v>
      </c>
      <c r="E221" s="44">
        <f>F221+H221</f>
        <v>200</v>
      </c>
      <c r="F221" s="44">
        <v>200</v>
      </c>
      <c r="G221" s="44">
        <v>0</v>
      </c>
      <c r="H221" s="44">
        <v>0</v>
      </c>
    </row>
    <row r="222" spans="1:8" ht="13.5" customHeight="1" x14ac:dyDescent="0.25">
      <c r="A222" s="44" t="s">
        <v>470</v>
      </c>
      <c r="B222" s="45"/>
      <c r="C222" s="35"/>
      <c r="D222" s="44" t="s">
        <v>256</v>
      </c>
      <c r="E222" s="44">
        <f>F222+H222</f>
        <v>21</v>
      </c>
      <c r="F222" s="44">
        <v>21</v>
      </c>
      <c r="G222" s="44">
        <v>0</v>
      </c>
      <c r="H222" s="44">
        <v>0</v>
      </c>
    </row>
    <row r="223" spans="1:8" ht="14.25" customHeight="1" x14ac:dyDescent="0.25">
      <c r="A223" s="40"/>
      <c r="B223" s="35"/>
      <c r="C223" s="35"/>
      <c r="D223" s="92" t="s">
        <v>445</v>
      </c>
      <c r="E223" s="43">
        <f t="shared" ref="E223" si="29">F223+H223</f>
        <v>5235138</v>
      </c>
      <c r="F223" s="43">
        <f>F206+F210+F215+F219</f>
        <v>5220138</v>
      </c>
      <c r="G223" s="43">
        <f>G206+G210+G215+G219</f>
        <v>1459176</v>
      </c>
      <c r="H223" s="43">
        <f>H206+H210+H215+H219</f>
        <v>15000</v>
      </c>
    </row>
    <row r="224" spans="1:8" ht="14.25" customHeight="1" x14ac:dyDescent="0.25">
      <c r="A224" s="40"/>
      <c r="B224" s="35"/>
      <c r="C224" s="35"/>
      <c r="D224" s="88" t="s">
        <v>450</v>
      </c>
      <c r="E224" s="39">
        <f t="shared" ref="E224:E229" si="30">SUM(F224+H224)</f>
        <v>1680718</v>
      </c>
      <c r="F224" s="39">
        <f>SUM(F207+F211+F220)</f>
        <v>1680718</v>
      </c>
      <c r="G224" s="39">
        <f t="shared" ref="G224:H224" si="31">SUM(G207+G211+G220)</f>
        <v>608991</v>
      </c>
      <c r="H224" s="39">
        <f t="shared" si="31"/>
        <v>0</v>
      </c>
    </row>
    <row r="225" spans="1:8" ht="14.25" customHeight="1" x14ac:dyDescent="0.25">
      <c r="A225" s="40"/>
      <c r="B225" s="35"/>
      <c r="C225" s="35"/>
      <c r="D225" s="91" t="s">
        <v>463</v>
      </c>
      <c r="E225" s="39">
        <f t="shared" si="30"/>
        <v>50000</v>
      </c>
      <c r="F225" s="39">
        <f>SUM(F216)</f>
        <v>50000</v>
      </c>
      <c r="G225" s="39">
        <f t="shared" ref="G225:H225" si="32">SUM(G216)</f>
        <v>43370</v>
      </c>
      <c r="H225" s="39">
        <f t="shared" si="32"/>
        <v>0</v>
      </c>
    </row>
    <row r="226" spans="1:8" ht="13.5" customHeight="1" x14ac:dyDescent="0.25">
      <c r="A226" s="40"/>
      <c r="B226" s="35"/>
      <c r="C226" s="35"/>
      <c r="D226" s="44" t="s">
        <v>253</v>
      </c>
      <c r="E226" s="39">
        <f t="shared" si="30"/>
        <v>2794049</v>
      </c>
      <c r="F226" s="39">
        <f>SUM(F208+F212+F217)</f>
        <v>2779049</v>
      </c>
      <c r="G226" s="39">
        <f>SUM(G208+G212+G217)</f>
        <v>806815</v>
      </c>
      <c r="H226" s="39">
        <f>SUM(H208+H212+H217)</f>
        <v>15000</v>
      </c>
    </row>
    <row r="227" spans="1:8" ht="13.5" customHeight="1" x14ac:dyDescent="0.25">
      <c r="A227" s="40"/>
      <c r="B227" s="35"/>
      <c r="C227" s="35"/>
      <c r="D227" s="44" t="s">
        <v>454</v>
      </c>
      <c r="E227" s="39">
        <f t="shared" si="30"/>
        <v>700000</v>
      </c>
      <c r="F227" s="39">
        <f>SUM(F209)</f>
        <v>700000</v>
      </c>
      <c r="G227" s="39">
        <f t="shared" ref="G227:H227" si="33">SUM(G209)</f>
        <v>0</v>
      </c>
      <c r="H227" s="39">
        <f t="shared" si="33"/>
        <v>0</v>
      </c>
    </row>
    <row r="228" spans="1:8" ht="13.5" customHeight="1" x14ac:dyDescent="0.25">
      <c r="A228" s="40"/>
      <c r="B228" s="35"/>
      <c r="C228" s="35"/>
      <c r="D228" s="44" t="s">
        <v>254</v>
      </c>
      <c r="E228" s="39">
        <f t="shared" si="30"/>
        <v>9700</v>
      </c>
      <c r="F228" s="39">
        <f>SUM(F213+F218+F221)</f>
        <v>9700</v>
      </c>
      <c r="G228" s="39">
        <f t="shared" ref="G228:H228" si="34">SUM(G213+G218+G221)</f>
        <v>0</v>
      </c>
      <c r="H228" s="39">
        <f t="shared" si="34"/>
        <v>0</v>
      </c>
    </row>
    <row r="229" spans="1:8" ht="13.5" customHeight="1" x14ac:dyDescent="0.25">
      <c r="A229" s="40"/>
      <c r="B229" s="35"/>
      <c r="C229" s="35"/>
      <c r="D229" s="44" t="s">
        <v>256</v>
      </c>
      <c r="E229" s="39">
        <f t="shared" si="30"/>
        <v>671</v>
      </c>
      <c r="F229" s="39">
        <f>SUM(F214+F222)</f>
        <v>671</v>
      </c>
      <c r="G229" s="39">
        <f t="shared" ref="G229:H229" si="35">SUM(G214+G222)</f>
        <v>0</v>
      </c>
      <c r="H229" s="39">
        <f t="shared" si="35"/>
        <v>0</v>
      </c>
    </row>
    <row r="230" spans="1:8" ht="13.5" customHeight="1" x14ac:dyDescent="0.25">
      <c r="A230" s="41" t="s">
        <v>471</v>
      </c>
      <c r="B230" s="42" t="s">
        <v>472</v>
      </c>
      <c r="C230" s="93" t="s">
        <v>236</v>
      </c>
      <c r="D230" s="90" t="s">
        <v>440</v>
      </c>
      <c r="E230" s="48">
        <f t="shared" ref="E230:E231" si="36">F230+H230</f>
        <v>105900</v>
      </c>
      <c r="F230" s="43">
        <f>SUM(F231)</f>
        <v>105900</v>
      </c>
      <c r="G230" s="43">
        <f>SUM(G231)</f>
        <v>0</v>
      </c>
      <c r="H230" s="43">
        <f>SUM(H231)</f>
        <v>0</v>
      </c>
    </row>
    <row r="231" spans="1:8" ht="13.5" customHeight="1" x14ac:dyDescent="0.25">
      <c r="A231" s="40" t="s">
        <v>473</v>
      </c>
      <c r="B231" s="45" t="s">
        <v>474</v>
      </c>
      <c r="C231" s="94"/>
      <c r="D231" s="39" t="s">
        <v>253</v>
      </c>
      <c r="E231" s="39">
        <f t="shared" si="36"/>
        <v>105900</v>
      </c>
      <c r="F231" s="40">
        <v>105900</v>
      </c>
      <c r="G231" s="40">
        <v>0</v>
      </c>
      <c r="H231" s="40">
        <v>0</v>
      </c>
    </row>
    <row r="232" spans="1:8" ht="13.5" customHeight="1" x14ac:dyDescent="0.25">
      <c r="A232" s="49"/>
      <c r="B232" s="95" t="s">
        <v>251</v>
      </c>
      <c r="C232" s="96"/>
      <c r="D232" s="80"/>
      <c r="E232" s="49"/>
      <c r="F232" s="49"/>
      <c r="G232" s="49"/>
      <c r="H232" s="49"/>
    </row>
    <row r="233" spans="1:8" ht="13.5" customHeight="1" x14ac:dyDescent="0.25">
      <c r="A233" s="41" t="s">
        <v>475</v>
      </c>
      <c r="B233" s="42" t="s">
        <v>476</v>
      </c>
      <c r="C233" s="93" t="s">
        <v>239</v>
      </c>
      <c r="D233" s="87" t="s">
        <v>440</v>
      </c>
      <c r="E233" s="48">
        <f t="shared" ref="E233:E263" si="37">F233+H233</f>
        <v>5662648.7999999998</v>
      </c>
      <c r="F233" s="43">
        <f>SUM(F234:F246)</f>
        <v>360852</v>
      </c>
      <c r="G233" s="43">
        <f>SUM(G234:G246)</f>
        <v>48521</v>
      </c>
      <c r="H233" s="97">
        <f>SUM(H234:H246)</f>
        <v>5301796.8</v>
      </c>
    </row>
    <row r="234" spans="1:8" ht="13.5" customHeight="1" x14ac:dyDescent="0.25">
      <c r="A234" s="44" t="s">
        <v>477</v>
      </c>
      <c r="B234" s="45" t="s">
        <v>251</v>
      </c>
      <c r="C234" s="35"/>
      <c r="D234" s="44" t="s">
        <v>253</v>
      </c>
      <c r="E234" s="39">
        <f t="shared" si="37"/>
        <v>1669025</v>
      </c>
      <c r="F234" s="44">
        <v>180852</v>
      </c>
      <c r="G234" s="44">
        <v>48521</v>
      </c>
      <c r="H234" s="44">
        <v>1488173</v>
      </c>
    </row>
    <row r="235" spans="1:8" ht="13.5" customHeight="1" x14ac:dyDescent="0.25">
      <c r="A235" s="39" t="s">
        <v>478</v>
      </c>
      <c r="B235" s="45"/>
      <c r="C235" s="35"/>
      <c r="D235" s="44" t="s">
        <v>454</v>
      </c>
      <c r="E235" s="39">
        <f t="shared" si="37"/>
        <v>700000</v>
      </c>
      <c r="F235" s="44">
        <v>180000</v>
      </c>
      <c r="G235" s="44">
        <v>0</v>
      </c>
      <c r="H235" s="44">
        <v>520000</v>
      </c>
    </row>
    <row r="236" spans="1:8" ht="13.5" customHeight="1" x14ac:dyDescent="0.25">
      <c r="A236" s="39" t="s">
        <v>479</v>
      </c>
      <c r="B236" s="45"/>
      <c r="C236" s="35"/>
      <c r="D236" s="39" t="s">
        <v>480</v>
      </c>
      <c r="E236" s="39">
        <f t="shared" si="37"/>
        <v>2849700</v>
      </c>
      <c r="F236" s="39">
        <v>0</v>
      </c>
      <c r="G236" s="39">
        <v>0</v>
      </c>
      <c r="H236" s="39">
        <v>2849700</v>
      </c>
    </row>
    <row r="237" spans="1:8" x14ac:dyDescent="0.25">
      <c r="A237" s="69"/>
      <c r="B237" s="70"/>
      <c r="C237" s="71"/>
      <c r="D237" s="69"/>
      <c r="E237" s="69"/>
      <c r="F237" s="69"/>
      <c r="G237" s="69"/>
      <c r="H237" s="69"/>
    </row>
    <row r="238" spans="1:8" x14ac:dyDescent="0.25">
      <c r="A238" s="138">
        <v>5</v>
      </c>
      <c r="B238" s="138"/>
      <c r="C238" s="138"/>
      <c r="D238" s="138"/>
      <c r="E238" s="138"/>
      <c r="F238" s="138"/>
      <c r="G238" s="138"/>
      <c r="H238" s="138"/>
    </row>
    <row r="239" spans="1:8" ht="13.5" customHeight="1" x14ac:dyDescent="0.25">
      <c r="A239" s="39" t="s">
        <v>0</v>
      </c>
      <c r="B239" s="34"/>
      <c r="C239" s="34" t="s">
        <v>233</v>
      </c>
      <c r="D239" s="34" t="s">
        <v>240</v>
      </c>
      <c r="E239" s="39"/>
      <c r="F239" s="139" t="s">
        <v>241</v>
      </c>
      <c r="G239" s="139"/>
      <c r="H239" s="139"/>
    </row>
    <row r="240" spans="1:8" ht="13.5" customHeight="1" x14ac:dyDescent="0.25">
      <c r="A240" s="40" t="s">
        <v>3</v>
      </c>
      <c r="B240" s="35" t="s">
        <v>231</v>
      </c>
      <c r="C240" s="35" t="s">
        <v>234</v>
      </c>
      <c r="D240" s="35" t="s">
        <v>242</v>
      </c>
      <c r="E240" s="35" t="s">
        <v>232</v>
      </c>
      <c r="F240" s="140" t="s">
        <v>243</v>
      </c>
      <c r="G240" s="140"/>
      <c r="H240" s="35" t="s">
        <v>244</v>
      </c>
    </row>
    <row r="241" spans="1:8" ht="13.5" customHeight="1" x14ac:dyDescent="0.25">
      <c r="A241" s="40"/>
      <c r="B241" s="35"/>
      <c r="C241" s="35" t="s">
        <v>235</v>
      </c>
      <c r="D241" s="40"/>
      <c r="E241" s="40"/>
      <c r="F241" s="34" t="s">
        <v>245</v>
      </c>
      <c r="G241" s="34" t="s">
        <v>246</v>
      </c>
      <c r="H241" s="35" t="s">
        <v>247</v>
      </c>
    </row>
    <row r="242" spans="1:8" ht="13.5" customHeight="1" x14ac:dyDescent="0.25">
      <c r="A242" s="49"/>
      <c r="B242" s="40"/>
      <c r="C242" s="40"/>
      <c r="D242" s="40"/>
      <c r="E242" s="40"/>
      <c r="F242" s="80"/>
      <c r="G242" s="80" t="s">
        <v>248</v>
      </c>
      <c r="H242" s="49"/>
    </row>
    <row r="243" spans="1:8" ht="13.5" customHeight="1" x14ac:dyDescent="0.25">
      <c r="A243" s="39" t="s">
        <v>481</v>
      </c>
      <c r="B243" s="42" t="s">
        <v>476</v>
      </c>
      <c r="C243" s="93" t="s">
        <v>239</v>
      </c>
      <c r="D243" s="44" t="s">
        <v>92</v>
      </c>
      <c r="E243" s="39">
        <f t="shared" si="37"/>
        <v>432090</v>
      </c>
      <c r="F243" s="44">
        <v>0</v>
      </c>
      <c r="G243" s="44">
        <v>0</v>
      </c>
      <c r="H243" s="44">
        <v>432090</v>
      </c>
    </row>
    <row r="244" spans="1:8" ht="13.5" customHeight="1" x14ac:dyDescent="0.25">
      <c r="A244" s="39" t="s">
        <v>482</v>
      </c>
      <c r="B244" s="45" t="s">
        <v>251</v>
      </c>
      <c r="C244" s="35"/>
      <c r="D244" s="44" t="s">
        <v>483</v>
      </c>
      <c r="E244" s="39">
        <f t="shared" si="37"/>
        <v>1255.3499999999999</v>
      </c>
      <c r="F244" s="44">
        <v>0</v>
      </c>
      <c r="G244" s="44">
        <v>0</v>
      </c>
      <c r="H244" s="44">
        <v>1255.3499999999999</v>
      </c>
    </row>
    <row r="245" spans="1:8" ht="13.5" customHeight="1" x14ac:dyDescent="0.25">
      <c r="A245" s="39" t="s">
        <v>484</v>
      </c>
      <c r="B245" s="45"/>
      <c r="C245" s="35"/>
      <c r="D245" s="39" t="s">
        <v>485</v>
      </c>
      <c r="E245" s="39">
        <f t="shared" si="37"/>
        <v>10408</v>
      </c>
      <c r="F245" s="44">
        <v>0</v>
      </c>
      <c r="G245" s="44">
        <v>0</v>
      </c>
      <c r="H245" s="44">
        <v>10408</v>
      </c>
    </row>
    <row r="246" spans="1:8" ht="13.5" customHeight="1" x14ac:dyDescent="0.25">
      <c r="A246" s="39" t="s">
        <v>486</v>
      </c>
      <c r="B246" s="45"/>
      <c r="C246" s="35"/>
      <c r="D246" s="39" t="s">
        <v>487</v>
      </c>
      <c r="E246" s="39">
        <f t="shared" si="37"/>
        <v>170.45</v>
      </c>
      <c r="F246" s="44">
        <v>0</v>
      </c>
      <c r="G246" s="44">
        <v>0</v>
      </c>
      <c r="H246" s="44">
        <v>170.45</v>
      </c>
    </row>
    <row r="247" spans="1:8" ht="13.5" customHeight="1" x14ac:dyDescent="0.25">
      <c r="A247" s="98" t="s">
        <v>488</v>
      </c>
      <c r="B247" s="42" t="s">
        <v>489</v>
      </c>
      <c r="C247" s="34">
        <v>14</v>
      </c>
      <c r="D247" s="87" t="s">
        <v>440</v>
      </c>
      <c r="E247" s="48">
        <f t="shared" si="37"/>
        <v>1598870.52</v>
      </c>
      <c r="F247" s="97">
        <f>SUM(F251+F254+F256)</f>
        <v>1585670.52</v>
      </c>
      <c r="G247" s="97">
        <f t="shared" ref="G247:H248" si="38">SUM(G251+G254+G256)</f>
        <v>45446</v>
      </c>
      <c r="H247" s="97">
        <f t="shared" si="38"/>
        <v>13200</v>
      </c>
    </row>
    <row r="248" spans="1:8" ht="13.5" customHeight="1" x14ac:dyDescent="0.25">
      <c r="A248" s="40"/>
      <c r="B248" s="99" t="s">
        <v>251</v>
      </c>
      <c r="C248" s="35"/>
      <c r="D248" s="39" t="s">
        <v>253</v>
      </c>
      <c r="E248" s="39">
        <f t="shared" si="37"/>
        <v>1460000</v>
      </c>
      <c r="F248" s="44">
        <f>SUM(F252+F255)</f>
        <v>1446800</v>
      </c>
      <c r="G248" s="44">
        <f t="shared" si="38"/>
        <v>45446</v>
      </c>
      <c r="H248" s="44">
        <f t="shared" si="38"/>
        <v>13200</v>
      </c>
    </row>
    <row r="249" spans="1:8" ht="13.5" customHeight="1" x14ac:dyDescent="0.25">
      <c r="A249" s="40"/>
      <c r="B249" s="99"/>
      <c r="C249" s="35"/>
      <c r="D249" s="44" t="s">
        <v>454</v>
      </c>
      <c r="E249" s="39">
        <f t="shared" si="37"/>
        <v>97705</v>
      </c>
      <c r="F249" s="44">
        <f>SUM(F257)</f>
        <v>97705</v>
      </c>
      <c r="G249" s="44">
        <f t="shared" ref="G249:H249" si="39">SUM(G257)</f>
        <v>0</v>
      </c>
      <c r="H249" s="44">
        <f t="shared" si="39"/>
        <v>0</v>
      </c>
    </row>
    <row r="250" spans="1:8" ht="13.5" customHeight="1" x14ac:dyDescent="0.25">
      <c r="A250" s="40"/>
      <c r="B250" s="99"/>
      <c r="C250" s="35"/>
      <c r="D250" s="39" t="s">
        <v>490</v>
      </c>
      <c r="E250" s="39">
        <f t="shared" si="37"/>
        <v>41165.519999999997</v>
      </c>
      <c r="F250" s="44">
        <f>SUM(F253)</f>
        <v>41165.519999999997</v>
      </c>
      <c r="G250" s="44">
        <f t="shared" ref="G250:H250" si="40">SUM(G253)</f>
        <v>0</v>
      </c>
      <c r="H250" s="44">
        <f t="shared" si="40"/>
        <v>0</v>
      </c>
    </row>
    <row r="251" spans="1:8" ht="13.5" customHeight="1" x14ac:dyDescent="0.25">
      <c r="A251" s="39" t="s">
        <v>491</v>
      </c>
      <c r="B251" s="42" t="s">
        <v>489</v>
      </c>
      <c r="C251" s="34">
        <v>14</v>
      </c>
      <c r="D251" s="88" t="s">
        <v>440</v>
      </c>
      <c r="E251" s="39">
        <f t="shared" si="37"/>
        <v>151165.51999999999</v>
      </c>
      <c r="F251" s="44">
        <f>SUM(F252:F253)</f>
        <v>137965.51999999999</v>
      </c>
      <c r="G251" s="44">
        <f t="shared" ref="G251:H251" si="41">SUM(G252:G253)</f>
        <v>0</v>
      </c>
      <c r="H251" s="44">
        <f t="shared" si="41"/>
        <v>13200</v>
      </c>
    </row>
    <row r="252" spans="1:8" ht="13.5" customHeight="1" x14ac:dyDescent="0.25">
      <c r="A252" s="40"/>
      <c r="B252" s="99" t="s">
        <v>492</v>
      </c>
      <c r="C252" s="35"/>
      <c r="D252" s="44" t="s">
        <v>253</v>
      </c>
      <c r="E252" s="44">
        <f t="shared" si="37"/>
        <v>110000</v>
      </c>
      <c r="F252" s="44">
        <v>96800</v>
      </c>
      <c r="G252" s="44">
        <v>0</v>
      </c>
      <c r="H252" s="44">
        <v>13200</v>
      </c>
    </row>
    <row r="253" spans="1:8" ht="13.5" customHeight="1" x14ac:dyDescent="0.25">
      <c r="A253" s="49"/>
      <c r="B253" s="99"/>
      <c r="C253" s="35"/>
      <c r="D253" s="39" t="s">
        <v>490</v>
      </c>
      <c r="E253" s="44">
        <f t="shared" si="37"/>
        <v>41165.519999999997</v>
      </c>
      <c r="F253" s="100">
        <v>41165.519999999997</v>
      </c>
      <c r="G253" s="44">
        <v>0</v>
      </c>
      <c r="H253" s="44">
        <v>0</v>
      </c>
    </row>
    <row r="254" spans="1:8" ht="13.5" customHeight="1" x14ac:dyDescent="0.25">
      <c r="A254" s="40" t="s">
        <v>493</v>
      </c>
      <c r="B254" s="42" t="s">
        <v>494</v>
      </c>
      <c r="C254" s="34">
        <v>14</v>
      </c>
      <c r="D254" s="88" t="s">
        <v>440</v>
      </c>
      <c r="E254" s="44">
        <f t="shared" si="37"/>
        <v>1350000</v>
      </c>
      <c r="F254" s="44">
        <f>SUM(F255)</f>
        <v>1350000</v>
      </c>
      <c r="G254" s="44">
        <f>SUM(G255)</f>
        <v>45446</v>
      </c>
      <c r="H254" s="44">
        <f>SUM(H255)</f>
        <v>0</v>
      </c>
    </row>
    <row r="255" spans="1:8" ht="13.5" customHeight="1" x14ac:dyDescent="0.25">
      <c r="A255" s="40"/>
      <c r="B255" s="101" t="s">
        <v>495</v>
      </c>
      <c r="C255" s="80"/>
      <c r="D255" s="44" t="s">
        <v>253</v>
      </c>
      <c r="E255" s="44">
        <f t="shared" si="37"/>
        <v>1350000</v>
      </c>
      <c r="F255" s="44">
        <v>1350000</v>
      </c>
      <c r="G255" s="44">
        <v>45446</v>
      </c>
      <c r="H255" s="44">
        <v>0</v>
      </c>
    </row>
    <row r="256" spans="1:8" ht="13.5" customHeight="1" x14ac:dyDescent="0.25">
      <c r="A256" s="39" t="s">
        <v>496</v>
      </c>
      <c r="B256" s="102" t="s">
        <v>494</v>
      </c>
      <c r="C256" s="35">
        <v>14</v>
      </c>
      <c r="D256" s="88" t="s">
        <v>440</v>
      </c>
      <c r="E256" s="44">
        <f t="shared" si="37"/>
        <v>97705</v>
      </c>
      <c r="F256" s="44">
        <f>SUM(F257)</f>
        <v>97705</v>
      </c>
      <c r="G256" s="44">
        <f t="shared" ref="G256:H256" si="42">SUM(G257)</f>
        <v>0</v>
      </c>
      <c r="H256" s="44">
        <f t="shared" si="42"/>
        <v>0</v>
      </c>
    </row>
    <row r="257" spans="1:8" ht="13.5" customHeight="1" x14ac:dyDescent="0.25">
      <c r="A257" s="49"/>
      <c r="B257" s="101" t="s">
        <v>497</v>
      </c>
      <c r="C257" s="40"/>
      <c r="D257" s="44" t="s">
        <v>454</v>
      </c>
      <c r="E257" s="44">
        <f t="shared" si="37"/>
        <v>97705</v>
      </c>
      <c r="F257" s="44">
        <v>97705</v>
      </c>
      <c r="G257" s="44">
        <v>0</v>
      </c>
      <c r="H257" s="44">
        <v>0</v>
      </c>
    </row>
    <row r="258" spans="1:8" ht="13.5" customHeight="1" x14ac:dyDescent="0.25">
      <c r="A258" s="77" t="s">
        <v>498</v>
      </c>
      <c r="B258" s="42" t="s">
        <v>499</v>
      </c>
      <c r="C258" s="34">
        <v>10</v>
      </c>
      <c r="D258" s="87" t="s">
        <v>440</v>
      </c>
      <c r="E258" s="48">
        <f t="shared" si="37"/>
        <v>4610641.790000001</v>
      </c>
      <c r="F258" s="43">
        <f>SUM(F259:F272)</f>
        <v>2356687.3600000003</v>
      </c>
      <c r="G258" s="43">
        <f t="shared" ref="G258:H258" si="43">SUM(G259:G272)</f>
        <v>0</v>
      </c>
      <c r="H258" s="97">
        <f t="shared" si="43"/>
        <v>2253954.4300000002</v>
      </c>
    </row>
    <row r="259" spans="1:8" ht="13.5" customHeight="1" x14ac:dyDescent="0.25">
      <c r="A259" s="44" t="s">
        <v>500</v>
      </c>
      <c r="B259" s="45" t="s">
        <v>501</v>
      </c>
      <c r="C259" s="35"/>
      <c r="D259" s="88" t="s">
        <v>450</v>
      </c>
      <c r="E259" s="39">
        <f t="shared" si="37"/>
        <v>511740</v>
      </c>
      <c r="F259" s="44">
        <v>511740</v>
      </c>
      <c r="G259" s="44">
        <v>0</v>
      </c>
      <c r="H259" s="44">
        <v>0</v>
      </c>
    </row>
    <row r="260" spans="1:8" ht="13.5" customHeight="1" x14ac:dyDescent="0.25">
      <c r="A260" s="44" t="s">
        <v>502</v>
      </c>
      <c r="B260" s="45" t="s">
        <v>503</v>
      </c>
      <c r="C260" s="35"/>
      <c r="D260" s="44" t="s">
        <v>253</v>
      </c>
      <c r="E260" s="44">
        <f t="shared" si="37"/>
        <v>1521000</v>
      </c>
      <c r="F260" s="44">
        <v>864000</v>
      </c>
      <c r="G260" s="44">
        <v>0</v>
      </c>
      <c r="H260" s="44">
        <v>657000</v>
      </c>
    </row>
    <row r="261" spans="1:8" ht="13.5" customHeight="1" x14ac:dyDescent="0.25">
      <c r="A261" s="44" t="s">
        <v>504</v>
      </c>
      <c r="B261" s="45" t="s">
        <v>505</v>
      </c>
      <c r="C261" s="35"/>
      <c r="D261" s="44" t="s">
        <v>454</v>
      </c>
      <c r="E261" s="44">
        <f t="shared" si="37"/>
        <v>150000</v>
      </c>
      <c r="F261" s="44">
        <v>50000</v>
      </c>
      <c r="G261" s="44">
        <v>0</v>
      </c>
      <c r="H261" s="44">
        <v>100000</v>
      </c>
    </row>
    <row r="262" spans="1:8" ht="13.5" customHeight="1" x14ac:dyDescent="0.25">
      <c r="A262" s="53" t="s">
        <v>506</v>
      </c>
      <c r="B262" s="45"/>
      <c r="C262" s="35"/>
      <c r="D262" s="55" t="s">
        <v>507</v>
      </c>
      <c r="E262" s="44">
        <f t="shared" si="37"/>
        <v>60000</v>
      </c>
      <c r="F262" s="44">
        <v>50000</v>
      </c>
      <c r="G262" s="44">
        <v>0</v>
      </c>
      <c r="H262" s="44">
        <v>10000</v>
      </c>
    </row>
    <row r="263" spans="1:8" ht="13.5" customHeight="1" x14ac:dyDescent="0.25">
      <c r="A263" s="53" t="s">
        <v>508</v>
      </c>
      <c r="B263" s="45"/>
      <c r="C263" s="54"/>
      <c r="D263" s="55" t="s">
        <v>509</v>
      </c>
      <c r="E263" s="39">
        <f t="shared" si="37"/>
        <v>77021.649999999994</v>
      </c>
      <c r="F263" s="39">
        <v>12447.36</v>
      </c>
      <c r="G263" s="39">
        <v>0</v>
      </c>
      <c r="H263" s="39">
        <v>64574.29</v>
      </c>
    </row>
    <row r="264" spans="1:8" ht="13.5" customHeight="1" x14ac:dyDescent="0.25">
      <c r="A264" s="39" t="s">
        <v>510</v>
      </c>
      <c r="B264" s="99"/>
      <c r="C264" s="54"/>
      <c r="D264" s="103" t="s">
        <v>511</v>
      </c>
      <c r="E264" s="53">
        <f>SUM(F264+H264)</f>
        <v>1750000</v>
      </c>
      <c r="F264" s="39">
        <v>868500</v>
      </c>
      <c r="G264" s="69">
        <v>0</v>
      </c>
      <c r="H264" s="39">
        <v>881500</v>
      </c>
    </row>
    <row r="265" spans="1:8" ht="13.5" customHeight="1" x14ac:dyDescent="0.25">
      <c r="A265" s="40"/>
      <c r="B265" s="99"/>
      <c r="C265" s="54"/>
      <c r="D265" s="104" t="s">
        <v>512</v>
      </c>
      <c r="E265" s="59"/>
      <c r="F265" s="40"/>
      <c r="G265" s="64"/>
      <c r="H265" s="40"/>
    </row>
    <row r="266" spans="1:8" ht="13.5" customHeight="1" x14ac:dyDescent="0.25">
      <c r="A266" s="40"/>
      <c r="B266" s="99"/>
      <c r="C266" s="54"/>
      <c r="D266" s="104" t="s">
        <v>513</v>
      </c>
      <c r="E266" s="59"/>
      <c r="F266" s="40"/>
      <c r="G266" s="64"/>
      <c r="H266" s="40"/>
    </row>
    <row r="267" spans="1:8" ht="13.5" customHeight="1" x14ac:dyDescent="0.25">
      <c r="A267" s="40"/>
      <c r="B267" s="99"/>
      <c r="C267" s="54"/>
      <c r="D267" s="104" t="s">
        <v>514</v>
      </c>
      <c r="E267" s="59"/>
      <c r="F267" s="40"/>
      <c r="G267" s="64"/>
      <c r="H267" s="40"/>
    </row>
    <row r="268" spans="1:8" ht="13.5" customHeight="1" x14ac:dyDescent="0.25">
      <c r="A268" s="40"/>
      <c r="B268" s="99"/>
      <c r="C268" s="54"/>
      <c r="D268" s="105" t="s">
        <v>515</v>
      </c>
      <c r="E268" s="75"/>
      <c r="F268" s="49"/>
      <c r="G268" s="76"/>
      <c r="H268" s="49"/>
    </row>
    <row r="269" spans="1:8" ht="13.5" customHeight="1" x14ac:dyDescent="0.25">
      <c r="A269" s="39" t="s">
        <v>516</v>
      </c>
      <c r="B269" s="99"/>
      <c r="C269" s="54"/>
      <c r="D269" s="106" t="s">
        <v>517</v>
      </c>
      <c r="E269" s="53">
        <f>SUM(F269+H269)</f>
        <v>250000</v>
      </c>
      <c r="F269" s="59">
        <v>0</v>
      </c>
      <c r="G269" s="59">
        <v>0</v>
      </c>
      <c r="H269" s="44">
        <v>250000</v>
      </c>
    </row>
    <row r="270" spans="1:8" ht="13.5" customHeight="1" x14ac:dyDescent="0.25">
      <c r="A270" s="39" t="s">
        <v>518</v>
      </c>
      <c r="B270" s="99"/>
      <c r="C270" s="54"/>
      <c r="D270" s="104" t="s">
        <v>519</v>
      </c>
      <c r="E270" s="53">
        <f>SUM(F270+H270)</f>
        <v>232000</v>
      </c>
      <c r="F270" s="39">
        <v>0</v>
      </c>
      <c r="G270" s="39">
        <v>0</v>
      </c>
      <c r="H270" s="39">
        <v>232000</v>
      </c>
    </row>
    <row r="271" spans="1:8" ht="13.5" customHeight="1" x14ac:dyDescent="0.25">
      <c r="A271" s="49"/>
      <c r="B271" s="99"/>
      <c r="C271" s="54"/>
      <c r="D271" s="104" t="s">
        <v>520</v>
      </c>
      <c r="E271" s="49"/>
      <c r="F271" s="49"/>
      <c r="G271" s="49"/>
      <c r="H271" s="49"/>
    </row>
    <row r="272" spans="1:8" ht="13.5" customHeight="1" x14ac:dyDescent="0.25">
      <c r="A272" s="44" t="s">
        <v>521</v>
      </c>
      <c r="B272" s="99"/>
      <c r="C272" s="54"/>
      <c r="D272" s="44" t="s">
        <v>522</v>
      </c>
      <c r="E272" s="44">
        <f t="shared" ref="E272:E315" si="44">F272+H272</f>
        <v>58880.14</v>
      </c>
      <c r="F272" s="44">
        <v>0</v>
      </c>
      <c r="G272" s="44">
        <v>0</v>
      </c>
      <c r="H272" s="44">
        <v>58880.14</v>
      </c>
    </row>
    <row r="273" spans="1:8" ht="12.75" customHeight="1" x14ac:dyDescent="0.25">
      <c r="A273" s="47" t="s">
        <v>523</v>
      </c>
      <c r="B273" s="42" t="s">
        <v>524</v>
      </c>
      <c r="C273" s="93" t="s">
        <v>237</v>
      </c>
      <c r="D273" s="87" t="s">
        <v>440</v>
      </c>
      <c r="E273" s="56">
        <f t="shared" si="44"/>
        <v>328000</v>
      </c>
      <c r="F273" s="78">
        <f>SUM(F274)</f>
        <v>328000</v>
      </c>
      <c r="G273" s="78">
        <f>SUM(G274)</f>
        <v>0</v>
      </c>
      <c r="H273" s="78">
        <f>SUM(H274)</f>
        <v>0</v>
      </c>
    </row>
    <row r="274" spans="1:8" ht="12.75" customHeight="1" x14ac:dyDescent="0.25">
      <c r="A274" s="39" t="s">
        <v>525</v>
      </c>
      <c r="B274" s="35"/>
      <c r="C274" s="94"/>
      <c r="D274" s="39" t="s">
        <v>526</v>
      </c>
      <c r="E274" s="39">
        <f t="shared" si="44"/>
        <v>328000</v>
      </c>
      <c r="F274" s="39">
        <v>328000</v>
      </c>
      <c r="G274" s="39">
        <v>0</v>
      </c>
      <c r="H274" s="39">
        <v>0</v>
      </c>
    </row>
    <row r="275" spans="1:8" ht="12.75" customHeight="1" x14ac:dyDescent="0.25">
      <c r="A275" s="41" t="s">
        <v>527</v>
      </c>
      <c r="B275" s="45"/>
      <c r="C275" s="107"/>
      <c r="D275" s="108" t="s">
        <v>528</v>
      </c>
      <c r="E275" s="48">
        <f t="shared" si="44"/>
        <v>69685</v>
      </c>
      <c r="F275" s="48">
        <f>SUM(F276:F277)</f>
        <v>66185</v>
      </c>
      <c r="G275" s="48">
        <f t="shared" ref="G275:H275" si="45">SUM(G276:G277)</f>
        <v>0</v>
      </c>
      <c r="H275" s="48">
        <f t="shared" si="45"/>
        <v>3500</v>
      </c>
    </row>
    <row r="276" spans="1:8" ht="12.75" customHeight="1" x14ac:dyDescent="0.25">
      <c r="A276" s="44" t="s">
        <v>529</v>
      </c>
      <c r="B276" s="35"/>
      <c r="C276" s="94"/>
      <c r="D276" s="44" t="s">
        <v>253</v>
      </c>
      <c r="E276" s="44">
        <f t="shared" si="44"/>
        <v>68815</v>
      </c>
      <c r="F276" s="44">
        <v>65315</v>
      </c>
      <c r="G276" s="44">
        <v>0</v>
      </c>
      <c r="H276" s="44">
        <v>3500</v>
      </c>
    </row>
    <row r="277" spans="1:8" ht="12.75" customHeight="1" x14ac:dyDescent="0.25">
      <c r="A277" s="75" t="s">
        <v>530</v>
      </c>
      <c r="B277" s="35"/>
      <c r="C277" s="107"/>
      <c r="D277" s="44" t="s">
        <v>526</v>
      </c>
      <c r="E277" s="44">
        <f t="shared" si="44"/>
        <v>870</v>
      </c>
      <c r="F277" s="39">
        <v>870</v>
      </c>
      <c r="G277" s="39">
        <v>0</v>
      </c>
      <c r="H277" s="39">
        <v>0</v>
      </c>
    </row>
    <row r="278" spans="1:8" ht="13.5" customHeight="1" x14ac:dyDescent="0.25">
      <c r="A278" s="58" t="s">
        <v>531</v>
      </c>
      <c r="B278" s="22"/>
      <c r="C278" s="72"/>
      <c r="D278" s="108" t="s">
        <v>532</v>
      </c>
      <c r="E278" s="43">
        <f t="shared" si="44"/>
        <v>40402</v>
      </c>
      <c r="F278" s="48">
        <f>SUM(F279)</f>
        <v>38902</v>
      </c>
      <c r="G278" s="48">
        <f>SUM(G279)</f>
        <v>0</v>
      </c>
      <c r="H278" s="48">
        <f>SUM(H279)</f>
        <v>1500</v>
      </c>
    </row>
    <row r="279" spans="1:8" ht="12.75" customHeight="1" x14ac:dyDescent="0.25">
      <c r="A279" s="44" t="s">
        <v>533</v>
      </c>
      <c r="B279" s="35"/>
      <c r="C279" s="94"/>
      <c r="D279" s="39" t="s">
        <v>253</v>
      </c>
      <c r="E279" s="44">
        <f t="shared" si="44"/>
        <v>40402</v>
      </c>
      <c r="F279" s="39">
        <v>38902</v>
      </c>
      <c r="G279" s="39">
        <v>0</v>
      </c>
      <c r="H279" s="39">
        <v>1500</v>
      </c>
    </row>
    <row r="280" spans="1:8" ht="12.75" customHeight="1" x14ac:dyDescent="0.25">
      <c r="A280" s="41" t="s">
        <v>534</v>
      </c>
      <c r="B280" s="46"/>
      <c r="C280" s="109"/>
      <c r="D280" s="98" t="s">
        <v>535</v>
      </c>
      <c r="E280" s="43">
        <f t="shared" si="44"/>
        <v>48673</v>
      </c>
      <c r="F280" s="48">
        <f>SUM(F281)</f>
        <v>44173</v>
      </c>
      <c r="G280" s="48">
        <f>SUM(G281)</f>
        <v>0</v>
      </c>
      <c r="H280" s="48">
        <f>SUM(H281)</f>
        <v>4500</v>
      </c>
    </row>
    <row r="281" spans="1:8" ht="12.75" customHeight="1" x14ac:dyDescent="0.25">
      <c r="A281" s="44" t="s">
        <v>536</v>
      </c>
      <c r="B281" s="35"/>
      <c r="C281" s="94"/>
      <c r="D281" s="44" t="s">
        <v>253</v>
      </c>
      <c r="E281" s="44">
        <f t="shared" si="44"/>
        <v>48673</v>
      </c>
      <c r="F281" s="44">
        <v>44173</v>
      </c>
      <c r="G281" s="44">
        <v>0</v>
      </c>
      <c r="H281" s="44">
        <v>4500</v>
      </c>
    </row>
    <row r="282" spans="1:8" ht="12.75" customHeight="1" x14ac:dyDescent="0.25">
      <c r="A282" s="58" t="s">
        <v>537</v>
      </c>
      <c r="B282" s="45"/>
      <c r="C282" s="107"/>
      <c r="D282" s="108" t="s">
        <v>538</v>
      </c>
      <c r="E282" s="43">
        <f t="shared" si="44"/>
        <v>45078</v>
      </c>
      <c r="F282" s="48">
        <f>SUM(F283)</f>
        <v>45078</v>
      </c>
      <c r="G282" s="48">
        <f>SUM(G283)</f>
        <v>0</v>
      </c>
      <c r="H282" s="48">
        <f>SUM(H283)</f>
        <v>0</v>
      </c>
    </row>
    <row r="283" spans="1:8" ht="13.5" customHeight="1" x14ac:dyDescent="0.25">
      <c r="A283" s="44" t="s">
        <v>539</v>
      </c>
      <c r="B283" s="35"/>
      <c r="C283" s="94"/>
      <c r="D283" s="44" t="s">
        <v>253</v>
      </c>
      <c r="E283" s="44">
        <f t="shared" si="44"/>
        <v>45078</v>
      </c>
      <c r="F283" s="44">
        <v>45078</v>
      </c>
      <c r="G283" s="44">
        <v>0</v>
      </c>
      <c r="H283" s="44">
        <v>0</v>
      </c>
    </row>
    <row r="284" spans="1:8" ht="13.5" customHeight="1" x14ac:dyDescent="0.25">
      <c r="A284" s="58" t="s">
        <v>540</v>
      </c>
      <c r="B284" s="110"/>
      <c r="C284" s="22"/>
      <c r="D284" s="108" t="s">
        <v>541</v>
      </c>
      <c r="E284" s="43">
        <f t="shared" si="44"/>
        <v>72611</v>
      </c>
      <c r="F284" s="48">
        <f>SUM(F285)</f>
        <v>70211</v>
      </c>
      <c r="G284" s="48">
        <f>SUM(G285)</f>
        <v>0</v>
      </c>
      <c r="H284" s="48">
        <f>SUM(H285)</f>
        <v>2400</v>
      </c>
    </row>
    <row r="285" spans="1:8" ht="12.75" customHeight="1" x14ac:dyDescent="0.25">
      <c r="A285" s="111" t="s">
        <v>542</v>
      </c>
      <c r="B285" s="35"/>
      <c r="C285" s="94"/>
      <c r="D285" s="39" t="s">
        <v>253</v>
      </c>
      <c r="E285" s="44">
        <f t="shared" si="44"/>
        <v>72611</v>
      </c>
      <c r="F285" s="39">
        <v>70211</v>
      </c>
      <c r="G285" s="39">
        <v>0</v>
      </c>
      <c r="H285" s="39">
        <v>2400</v>
      </c>
    </row>
    <row r="286" spans="1:8" ht="12.75" customHeight="1" x14ac:dyDescent="0.25">
      <c r="A286" s="41" t="s">
        <v>543</v>
      </c>
      <c r="B286" s="46"/>
      <c r="C286" s="109"/>
      <c r="D286" s="98" t="s">
        <v>544</v>
      </c>
      <c r="E286" s="43">
        <f t="shared" si="44"/>
        <v>451500</v>
      </c>
      <c r="F286" s="48">
        <f>SUM(F287)</f>
        <v>451500</v>
      </c>
      <c r="G286" s="48">
        <f t="shared" ref="G286:H286" si="46">SUM(G287)</f>
        <v>0</v>
      </c>
      <c r="H286" s="48">
        <f t="shared" si="46"/>
        <v>0</v>
      </c>
    </row>
    <row r="287" spans="1:8" ht="12.75" customHeight="1" x14ac:dyDescent="0.25">
      <c r="A287" s="44" t="s">
        <v>545</v>
      </c>
      <c r="B287" s="35"/>
      <c r="C287" s="94"/>
      <c r="D287" s="39" t="s">
        <v>253</v>
      </c>
      <c r="E287" s="44">
        <f t="shared" si="44"/>
        <v>451500</v>
      </c>
      <c r="F287" s="39">
        <v>451500</v>
      </c>
      <c r="G287" s="39">
        <v>0</v>
      </c>
      <c r="H287" s="39">
        <v>0</v>
      </c>
    </row>
    <row r="288" spans="1:8" ht="12.75" customHeight="1" x14ac:dyDescent="0.25">
      <c r="A288" s="41" t="s">
        <v>546</v>
      </c>
      <c r="B288" s="46"/>
      <c r="C288" s="109"/>
      <c r="D288" s="98" t="s">
        <v>547</v>
      </c>
      <c r="E288" s="43">
        <f t="shared" si="44"/>
        <v>49835</v>
      </c>
      <c r="F288" s="48">
        <f>SUM(F289)</f>
        <v>47735</v>
      </c>
      <c r="G288" s="48">
        <f>SUM(G289)</f>
        <v>0</v>
      </c>
      <c r="H288" s="48">
        <f>SUM(H289)</f>
        <v>2100</v>
      </c>
    </row>
    <row r="289" spans="1:8" ht="12.75" customHeight="1" x14ac:dyDescent="0.25">
      <c r="A289" s="44" t="s">
        <v>548</v>
      </c>
      <c r="B289" s="35"/>
      <c r="C289" s="94"/>
      <c r="D289" s="39" t="s">
        <v>253</v>
      </c>
      <c r="E289" s="44">
        <f t="shared" si="44"/>
        <v>49835</v>
      </c>
      <c r="F289" s="39">
        <v>47735</v>
      </c>
      <c r="G289" s="39">
        <v>0</v>
      </c>
      <c r="H289" s="39">
        <v>2100</v>
      </c>
    </row>
    <row r="290" spans="1:8" ht="13.5" customHeight="1" x14ac:dyDescent="0.25">
      <c r="A290" s="41" t="s">
        <v>549</v>
      </c>
      <c r="B290" s="46"/>
      <c r="C290" s="109"/>
      <c r="D290" s="98" t="s">
        <v>550</v>
      </c>
      <c r="E290" s="43">
        <f t="shared" si="44"/>
        <v>40608</v>
      </c>
      <c r="F290" s="48">
        <f>SUM(F291:F292)</f>
        <v>36608</v>
      </c>
      <c r="G290" s="48">
        <f t="shared" ref="G290:H290" si="47">SUM(G291:G292)</f>
        <v>0</v>
      </c>
      <c r="H290" s="48">
        <f t="shared" si="47"/>
        <v>4000</v>
      </c>
    </row>
    <row r="291" spans="1:8" ht="13.5" customHeight="1" x14ac:dyDescent="0.25">
      <c r="A291" s="44" t="s">
        <v>551</v>
      </c>
      <c r="B291" s="35"/>
      <c r="C291" s="94"/>
      <c r="D291" s="39" t="s">
        <v>253</v>
      </c>
      <c r="E291" s="44">
        <f t="shared" si="44"/>
        <v>37608</v>
      </c>
      <c r="F291" s="39">
        <v>33608</v>
      </c>
      <c r="G291" s="39">
        <v>0</v>
      </c>
      <c r="H291" s="39">
        <v>4000</v>
      </c>
    </row>
    <row r="292" spans="1:8" ht="13.5" customHeight="1" x14ac:dyDescent="0.25">
      <c r="A292" s="44" t="s">
        <v>552</v>
      </c>
      <c r="B292" s="35"/>
      <c r="C292" s="94"/>
      <c r="D292" s="44" t="s">
        <v>526</v>
      </c>
      <c r="E292" s="44">
        <f t="shared" si="44"/>
        <v>3000</v>
      </c>
      <c r="F292" s="39">
        <v>3000</v>
      </c>
      <c r="G292" s="39">
        <v>0</v>
      </c>
      <c r="H292" s="39">
        <v>0</v>
      </c>
    </row>
    <row r="293" spans="1:8" ht="13.5" customHeight="1" x14ac:dyDescent="0.25">
      <c r="A293" s="41" t="s">
        <v>553</v>
      </c>
      <c r="B293" s="46"/>
      <c r="C293" s="109"/>
      <c r="D293" s="98" t="s">
        <v>554</v>
      </c>
      <c r="E293" s="43">
        <f t="shared" si="44"/>
        <v>32609</v>
      </c>
      <c r="F293" s="48">
        <f>SUM(F294)</f>
        <v>28609</v>
      </c>
      <c r="G293" s="48">
        <f>SUM(G294)</f>
        <v>0</v>
      </c>
      <c r="H293" s="48">
        <f>SUM(H294)</f>
        <v>4000</v>
      </c>
    </row>
    <row r="294" spans="1:8" ht="13.5" customHeight="1" x14ac:dyDescent="0.25">
      <c r="A294" s="44" t="s">
        <v>555</v>
      </c>
      <c r="B294" s="35"/>
      <c r="C294" s="94"/>
      <c r="D294" s="39" t="s">
        <v>253</v>
      </c>
      <c r="E294" s="44">
        <f t="shared" si="44"/>
        <v>32609</v>
      </c>
      <c r="F294" s="39">
        <v>28609</v>
      </c>
      <c r="G294" s="39">
        <v>0</v>
      </c>
      <c r="H294" s="39">
        <v>4000</v>
      </c>
    </row>
    <row r="295" spans="1:8" ht="13.5" customHeight="1" x14ac:dyDescent="0.25">
      <c r="A295" s="41" t="s">
        <v>556</v>
      </c>
      <c r="B295" s="46"/>
      <c r="C295" s="109"/>
      <c r="D295" s="98" t="s">
        <v>557</v>
      </c>
      <c r="E295" s="43">
        <f t="shared" si="44"/>
        <v>35435</v>
      </c>
      <c r="F295" s="48">
        <f>SUM(F296)</f>
        <v>35435</v>
      </c>
      <c r="G295" s="48">
        <f>SUM(G296)</f>
        <v>0</v>
      </c>
      <c r="H295" s="48">
        <f>SUM(H296)</f>
        <v>0</v>
      </c>
    </row>
    <row r="296" spans="1:8" ht="13.5" customHeight="1" x14ac:dyDescent="0.25">
      <c r="A296" s="44" t="s">
        <v>558</v>
      </c>
      <c r="B296" s="35"/>
      <c r="C296" s="94"/>
      <c r="D296" s="39" t="s">
        <v>253</v>
      </c>
      <c r="E296" s="44">
        <f t="shared" si="44"/>
        <v>35435</v>
      </c>
      <c r="F296" s="39">
        <v>35435</v>
      </c>
      <c r="G296" s="39">
        <v>0</v>
      </c>
      <c r="H296" s="39">
        <v>0</v>
      </c>
    </row>
    <row r="297" spans="1:8" ht="13.5" customHeight="1" x14ac:dyDescent="0.25">
      <c r="A297" s="41" t="s">
        <v>559</v>
      </c>
      <c r="B297" s="46"/>
      <c r="C297" s="109"/>
      <c r="D297" s="98" t="s">
        <v>560</v>
      </c>
      <c r="E297" s="43">
        <f t="shared" si="44"/>
        <v>87316</v>
      </c>
      <c r="F297" s="48">
        <f>SUM(F298)</f>
        <v>85816</v>
      </c>
      <c r="G297" s="48">
        <f>SUM(G298)</f>
        <v>0</v>
      </c>
      <c r="H297" s="48">
        <f>SUM(H298)</f>
        <v>1500</v>
      </c>
    </row>
    <row r="298" spans="1:8" ht="13.5" customHeight="1" x14ac:dyDescent="0.25">
      <c r="A298" s="44" t="s">
        <v>561</v>
      </c>
      <c r="B298" s="80"/>
      <c r="C298" s="96"/>
      <c r="D298" s="44" t="s">
        <v>253</v>
      </c>
      <c r="E298" s="44">
        <f t="shared" si="44"/>
        <v>87316</v>
      </c>
      <c r="F298" s="44">
        <v>85816</v>
      </c>
      <c r="G298" s="44">
        <v>0</v>
      </c>
      <c r="H298" s="44">
        <v>1500</v>
      </c>
    </row>
    <row r="299" spans="1:8" x14ac:dyDescent="0.25">
      <c r="A299" s="138">
        <v>6</v>
      </c>
      <c r="B299" s="138"/>
      <c r="C299" s="138"/>
      <c r="D299" s="138"/>
      <c r="E299" s="138"/>
      <c r="F299" s="138"/>
      <c r="G299" s="138"/>
      <c r="H299" s="138"/>
    </row>
    <row r="300" spans="1:8" ht="12.75" customHeight="1" x14ac:dyDescent="0.25">
      <c r="A300" s="39" t="s">
        <v>0</v>
      </c>
      <c r="B300" s="34"/>
      <c r="C300" s="34" t="s">
        <v>233</v>
      </c>
      <c r="D300" s="34" t="s">
        <v>240</v>
      </c>
      <c r="E300" s="39"/>
      <c r="F300" s="139" t="s">
        <v>241</v>
      </c>
      <c r="G300" s="139"/>
      <c r="H300" s="139"/>
    </row>
    <row r="301" spans="1:8" ht="12.75" customHeight="1" x14ac:dyDescent="0.25">
      <c r="A301" s="40" t="s">
        <v>3</v>
      </c>
      <c r="B301" s="35" t="s">
        <v>231</v>
      </c>
      <c r="C301" s="35" t="s">
        <v>234</v>
      </c>
      <c r="D301" s="35" t="s">
        <v>242</v>
      </c>
      <c r="E301" s="35" t="s">
        <v>232</v>
      </c>
      <c r="F301" s="140" t="s">
        <v>243</v>
      </c>
      <c r="G301" s="140"/>
      <c r="H301" s="35" t="s">
        <v>244</v>
      </c>
    </row>
    <row r="302" spans="1:8" ht="12.75" customHeight="1" x14ac:dyDescent="0.25">
      <c r="A302" s="40"/>
      <c r="B302" s="35"/>
      <c r="C302" s="35" t="s">
        <v>235</v>
      </c>
      <c r="D302" s="40"/>
      <c r="E302" s="40"/>
      <c r="F302" s="34" t="s">
        <v>245</v>
      </c>
      <c r="G302" s="34" t="s">
        <v>246</v>
      </c>
      <c r="H302" s="35" t="s">
        <v>247</v>
      </c>
    </row>
    <row r="303" spans="1:8" ht="12.75" customHeight="1" x14ac:dyDescent="0.25">
      <c r="A303" s="49"/>
      <c r="B303" s="40"/>
      <c r="C303" s="40"/>
      <c r="D303" s="40"/>
      <c r="E303" s="40"/>
      <c r="F303" s="80"/>
      <c r="G303" s="80" t="s">
        <v>248</v>
      </c>
      <c r="H303" s="49"/>
    </row>
    <row r="304" spans="1:8" ht="12.75" customHeight="1" x14ac:dyDescent="0.25">
      <c r="A304" s="40"/>
      <c r="B304" s="42" t="s">
        <v>524</v>
      </c>
      <c r="C304" s="93" t="s">
        <v>237</v>
      </c>
      <c r="D304" s="92" t="s">
        <v>445</v>
      </c>
      <c r="E304" s="43">
        <f t="shared" si="44"/>
        <v>1301752</v>
      </c>
      <c r="F304" s="43">
        <f>SUM(F273+F275+F278+F280+F282+F284+F286+F288+F290+F293+F295+F297)</f>
        <v>1278252</v>
      </c>
      <c r="G304" s="43">
        <f>SUM(G273+G275+G278+G280+G282+G284+G286+G288+G290+G293+G295+G297)</f>
        <v>0</v>
      </c>
      <c r="H304" s="43">
        <f>SUM(H273+H275+H278+H280+H282+H284+H286+H288+H290+H293+H295+H297)</f>
        <v>23500</v>
      </c>
    </row>
    <row r="305" spans="1:8" ht="12.75" customHeight="1" x14ac:dyDescent="0.25">
      <c r="A305" s="40"/>
      <c r="B305" s="35"/>
      <c r="C305" s="94"/>
      <c r="D305" s="39" t="s">
        <v>253</v>
      </c>
      <c r="E305" s="44">
        <f t="shared" si="44"/>
        <v>969882</v>
      </c>
      <c r="F305" s="39">
        <f>SUM(F276+F279+F281+F283+F285+F287+F289+F291+F294+F296+F298)</f>
        <v>946382</v>
      </c>
      <c r="G305" s="39">
        <f>SUM(G276+G279+G281+G283+G285+G287+G289+G291+G294+G296+G298)</f>
        <v>0</v>
      </c>
      <c r="H305" s="39">
        <f>SUM(H276+H279+H281+H283+H285+H287+H289+H291+H294+H296+H298)</f>
        <v>23500</v>
      </c>
    </row>
    <row r="306" spans="1:8" ht="12.75" customHeight="1" x14ac:dyDescent="0.25">
      <c r="A306" s="75"/>
      <c r="B306" s="80"/>
      <c r="C306" s="112"/>
      <c r="D306" s="44" t="s">
        <v>526</v>
      </c>
      <c r="E306" s="44">
        <f t="shared" si="44"/>
        <v>331870</v>
      </c>
      <c r="F306" s="39">
        <f>SUM(F274+F277+F292)</f>
        <v>331870</v>
      </c>
      <c r="G306" s="39">
        <f>SUM(G274+G277+G292)</f>
        <v>0</v>
      </c>
      <c r="H306" s="39">
        <f>SUM(H274+H277+H292)</f>
        <v>0</v>
      </c>
    </row>
    <row r="307" spans="1:8" ht="12.75" customHeight="1" x14ac:dyDescent="0.25">
      <c r="A307" s="77" t="s">
        <v>562</v>
      </c>
      <c r="B307" s="45" t="s">
        <v>563</v>
      </c>
      <c r="C307" s="94" t="s">
        <v>564</v>
      </c>
      <c r="D307" s="87" t="s">
        <v>440</v>
      </c>
      <c r="E307" s="43">
        <f t="shared" si="44"/>
        <v>51450</v>
      </c>
      <c r="F307" s="113">
        <f>SUM(F308:F308)</f>
        <v>51450</v>
      </c>
      <c r="G307" s="113">
        <f>SUM(G308:G308)</f>
        <v>0</v>
      </c>
      <c r="H307" s="113">
        <f>SUM(H308:H308)</f>
        <v>0</v>
      </c>
    </row>
    <row r="308" spans="1:8" ht="12.75" customHeight="1" x14ac:dyDescent="0.25">
      <c r="A308" s="44" t="s">
        <v>565</v>
      </c>
      <c r="B308" s="45"/>
      <c r="C308" s="94"/>
      <c r="D308" s="39" t="s">
        <v>253</v>
      </c>
      <c r="E308" s="44">
        <f t="shared" si="44"/>
        <v>51450</v>
      </c>
      <c r="F308" s="44">
        <v>51450</v>
      </c>
      <c r="G308" s="44">
        <v>0</v>
      </c>
      <c r="H308" s="44">
        <v>0</v>
      </c>
    </row>
    <row r="309" spans="1:8" ht="12.75" customHeight="1" x14ac:dyDescent="0.25">
      <c r="A309" s="41" t="s">
        <v>566</v>
      </c>
      <c r="B309" s="46"/>
      <c r="C309" s="109"/>
      <c r="D309" s="114" t="s">
        <v>567</v>
      </c>
      <c r="E309" s="43">
        <f t="shared" si="44"/>
        <v>608752</v>
      </c>
      <c r="F309" s="43">
        <f>SUM(F310:F311)</f>
        <v>603752</v>
      </c>
      <c r="G309" s="43">
        <f>SUM(G310:G311)</f>
        <v>527405</v>
      </c>
      <c r="H309" s="43">
        <f>SUM(H310:H311)</f>
        <v>5000</v>
      </c>
    </row>
    <row r="310" spans="1:8" ht="12.75" customHeight="1" x14ac:dyDescent="0.25">
      <c r="A310" s="44" t="s">
        <v>568</v>
      </c>
      <c r="B310" s="35"/>
      <c r="C310" s="94"/>
      <c r="D310" s="44" t="s">
        <v>253</v>
      </c>
      <c r="E310" s="44">
        <f t="shared" si="44"/>
        <v>606752</v>
      </c>
      <c r="F310" s="44">
        <v>601752</v>
      </c>
      <c r="G310" s="44">
        <v>527405</v>
      </c>
      <c r="H310" s="44">
        <v>5000</v>
      </c>
    </row>
    <row r="311" spans="1:8" ht="12.75" customHeight="1" x14ac:dyDescent="0.25">
      <c r="A311" s="44" t="s">
        <v>569</v>
      </c>
      <c r="B311" s="35"/>
      <c r="C311" s="94"/>
      <c r="D311" s="44" t="s">
        <v>254</v>
      </c>
      <c r="E311" s="44">
        <f t="shared" si="44"/>
        <v>2000</v>
      </c>
      <c r="F311" s="44">
        <v>2000</v>
      </c>
      <c r="G311" s="44">
        <v>0</v>
      </c>
      <c r="H311" s="44">
        <v>0</v>
      </c>
    </row>
    <row r="312" spans="1:8" ht="12.75" customHeight="1" x14ac:dyDescent="0.25">
      <c r="A312" s="41" t="s">
        <v>570</v>
      </c>
      <c r="B312" s="35"/>
      <c r="C312" s="94"/>
      <c r="D312" s="115" t="s">
        <v>571</v>
      </c>
      <c r="E312" s="48">
        <f t="shared" si="44"/>
        <v>1227304.53</v>
      </c>
      <c r="F312" s="43">
        <f>SUM(F313:F315)</f>
        <v>1208304.53</v>
      </c>
      <c r="G312" s="43">
        <f>SUM(G313:G315)</f>
        <v>926696</v>
      </c>
      <c r="H312" s="43">
        <f>SUM(H313:H315)</f>
        <v>19000</v>
      </c>
    </row>
    <row r="313" spans="1:8" ht="12.75" customHeight="1" x14ac:dyDescent="0.25">
      <c r="A313" s="44" t="s">
        <v>572</v>
      </c>
      <c r="B313" s="35"/>
      <c r="C313" s="94"/>
      <c r="D313" s="44" t="s">
        <v>253</v>
      </c>
      <c r="E313" s="44">
        <f t="shared" si="44"/>
        <v>1216474</v>
      </c>
      <c r="F313" s="44">
        <v>1201474</v>
      </c>
      <c r="G313" s="44">
        <v>926696</v>
      </c>
      <c r="H313" s="44">
        <v>15000</v>
      </c>
    </row>
    <row r="314" spans="1:8" ht="12.75" customHeight="1" x14ac:dyDescent="0.25">
      <c r="A314" s="39" t="s">
        <v>573</v>
      </c>
      <c r="B314" s="35"/>
      <c r="C314" s="94"/>
      <c r="D314" s="44" t="s">
        <v>254</v>
      </c>
      <c r="E314" s="44">
        <f t="shared" si="44"/>
        <v>10000</v>
      </c>
      <c r="F314" s="44">
        <v>6000</v>
      </c>
      <c r="G314" s="44">
        <v>0</v>
      </c>
      <c r="H314" s="44">
        <v>4000</v>
      </c>
    </row>
    <row r="315" spans="1:8" ht="12.75" customHeight="1" x14ac:dyDescent="0.25">
      <c r="A315" s="39" t="s">
        <v>574</v>
      </c>
      <c r="B315" s="35"/>
      <c r="C315" s="94"/>
      <c r="D315" s="44" t="s">
        <v>256</v>
      </c>
      <c r="E315" s="44">
        <f t="shared" si="44"/>
        <v>830.53</v>
      </c>
      <c r="F315" s="39">
        <v>830.53</v>
      </c>
      <c r="G315" s="39"/>
      <c r="H315" s="39"/>
    </row>
    <row r="316" spans="1:8" ht="12.75" customHeight="1" x14ac:dyDescent="0.25">
      <c r="A316" s="98" t="s">
        <v>575</v>
      </c>
      <c r="B316" s="45"/>
      <c r="C316" s="94"/>
      <c r="D316" s="90" t="s">
        <v>576</v>
      </c>
      <c r="E316" s="48">
        <f>F316+H316</f>
        <v>68793</v>
      </c>
      <c r="F316" s="48">
        <f>SUM(F317:F318)</f>
        <v>66793</v>
      </c>
      <c r="G316" s="48">
        <f>SUM(G317:G318)</f>
        <v>54384</v>
      </c>
      <c r="H316" s="48">
        <f>SUM(H317:H318)</f>
        <v>2000</v>
      </c>
    </row>
    <row r="317" spans="1:8" ht="12.75" customHeight="1" x14ac:dyDescent="0.25">
      <c r="A317" s="44" t="s">
        <v>577</v>
      </c>
      <c r="B317" s="35"/>
      <c r="C317" s="94"/>
      <c r="D317" s="44" t="s">
        <v>253</v>
      </c>
      <c r="E317" s="44">
        <f t="shared" ref="E317:E337" si="48">F317+H317</f>
        <v>66793</v>
      </c>
      <c r="F317" s="44">
        <v>64793</v>
      </c>
      <c r="G317" s="44">
        <v>54384</v>
      </c>
      <c r="H317" s="44">
        <v>2000</v>
      </c>
    </row>
    <row r="318" spans="1:8" ht="12.75" customHeight="1" x14ac:dyDescent="0.25">
      <c r="A318" s="44" t="s">
        <v>578</v>
      </c>
      <c r="B318" s="45"/>
      <c r="C318" s="94"/>
      <c r="D318" s="44" t="s">
        <v>254</v>
      </c>
      <c r="E318" s="44">
        <f t="shared" si="48"/>
        <v>2000</v>
      </c>
      <c r="F318" s="44">
        <v>2000</v>
      </c>
      <c r="G318" s="44">
        <v>0</v>
      </c>
      <c r="H318" s="44">
        <v>0</v>
      </c>
    </row>
    <row r="319" spans="1:8" ht="12.75" customHeight="1" x14ac:dyDescent="0.25">
      <c r="A319" s="39"/>
      <c r="B319" s="45"/>
      <c r="C319" s="94"/>
      <c r="D319" s="92" t="s">
        <v>445</v>
      </c>
      <c r="E319" s="43">
        <f t="shared" si="48"/>
        <v>1956299.53</v>
      </c>
      <c r="F319" s="97">
        <f>F307+F309+F312+F316</f>
        <v>1930299.53</v>
      </c>
      <c r="G319" s="43">
        <f>G307+G309+G312+G316</f>
        <v>1508485</v>
      </c>
      <c r="H319" s="43">
        <f>H307+H309+H312+H316</f>
        <v>26000</v>
      </c>
    </row>
    <row r="320" spans="1:8" ht="12.75" customHeight="1" x14ac:dyDescent="0.25">
      <c r="A320" s="40"/>
      <c r="B320" s="35"/>
      <c r="C320" s="94"/>
      <c r="D320" s="49" t="s">
        <v>253</v>
      </c>
      <c r="E320" s="44">
        <f t="shared" si="48"/>
        <v>1941469</v>
      </c>
      <c r="F320" s="39">
        <f>SUM(F308+F310+F313+F317)</f>
        <v>1919469</v>
      </c>
      <c r="G320" s="39">
        <f>SUM(G308+G310+G313+G317)</f>
        <v>1508485</v>
      </c>
      <c r="H320" s="39">
        <f>SUM(H308+H310+H313+H317)</f>
        <v>22000</v>
      </c>
    </row>
    <row r="321" spans="1:8" ht="12.75" customHeight="1" x14ac:dyDescent="0.25">
      <c r="A321" s="40"/>
      <c r="B321" s="35"/>
      <c r="C321" s="94"/>
      <c r="D321" s="44" t="s">
        <v>254</v>
      </c>
      <c r="E321" s="44">
        <f t="shared" si="48"/>
        <v>14000</v>
      </c>
      <c r="F321" s="44">
        <f>SUM(F311+F314+F318)</f>
        <v>10000</v>
      </c>
      <c r="G321" s="44">
        <f>SUM(G311+G314+G318)</f>
        <v>0</v>
      </c>
      <c r="H321" s="44">
        <f>SUM(H311+H314+H318)</f>
        <v>4000</v>
      </c>
    </row>
    <row r="322" spans="1:8" ht="12.75" customHeight="1" x14ac:dyDescent="0.25">
      <c r="A322" s="75"/>
      <c r="B322" s="80"/>
      <c r="C322" s="112"/>
      <c r="D322" s="44" t="s">
        <v>579</v>
      </c>
      <c r="E322" s="44">
        <f t="shared" si="48"/>
        <v>830.53</v>
      </c>
      <c r="F322" s="44">
        <f>SUM(F315)</f>
        <v>830.53</v>
      </c>
      <c r="G322" s="44">
        <f t="shared" ref="G322:H322" si="49">SUM(G315)</f>
        <v>0</v>
      </c>
      <c r="H322" s="44">
        <f t="shared" si="49"/>
        <v>0</v>
      </c>
    </row>
    <row r="323" spans="1:8" ht="12.75" customHeight="1" x14ac:dyDescent="0.25">
      <c r="A323" s="116" t="s">
        <v>580</v>
      </c>
      <c r="B323" s="42" t="s">
        <v>581</v>
      </c>
      <c r="C323" s="93" t="s">
        <v>238</v>
      </c>
      <c r="D323" s="90" t="s">
        <v>440</v>
      </c>
      <c r="E323" s="48">
        <f t="shared" si="48"/>
        <v>7225660.6100000003</v>
      </c>
      <c r="F323" s="43">
        <f>SUM(F324+F325+F328+F329+F330)</f>
        <v>5605502.6100000003</v>
      </c>
      <c r="G323" s="43">
        <f t="shared" ref="G323:H323" si="50">SUM(G324+G325+G328+G329+G330)</f>
        <v>3966000</v>
      </c>
      <c r="H323" s="43">
        <f t="shared" si="50"/>
        <v>1620158</v>
      </c>
    </row>
    <row r="324" spans="1:8" ht="12.75" customHeight="1" x14ac:dyDescent="0.25">
      <c r="A324" s="117" t="s">
        <v>582</v>
      </c>
      <c r="B324" s="45" t="s">
        <v>583</v>
      </c>
      <c r="C324" s="94"/>
      <c r="D324" s="88" t="s">
        <v>450</v>
      </c>
      <c r="E324" s="39">
        <f t="shared" si="48"/>
        <v>419938</v>
      </c>
      <c r="F324" s="44">
        <v>419938</v>
      </c>
      <c r="G324" s="44">
        <v>394659</v>
      </c>
      <c r="H324" s="44">
        <v>0</v>
      </c>
    </row>
    <row r="325" spans="1:8" ht="12.75" customHeight="1" x14ac:dyDescent="0.25">
      <c r="A325" s="117" t="s">
        <v>584</v>
      </c>
      <c r="B325" s="45" t="s">
        <v>251</v>
      </c>
      <c r="C325" s="94"/>
      <c r="D325" s="44" t="s">
        <v>253</v>
      </c>
      <c r="E325" s="39">
        <f t="shared" si="48"/>
        <v>6544834</v>
      </c>
      <c r="F325" s="44">
        <v>4924676</v>
      </c>
      <c r="G325" s="44">
        <v>3550130</v>
      </c>
      <c r="H325" s="44">
        <v>1620158</v>
      </c>
    </row>
    <row r="326" spans="1:8" ht="12.75" customHeight="1" x14ac:dyDescent="0.25">
      <c r="A326" s="118" t="s">
        <v>585</v>
      </c>
      <c r="B326" s="119" t="s">
        <v>586</v>
      </c>
      <c r="C326" s="94"/>
      <c r="D326" s="39" t="s">
        <v>587</v>
      </c>
      <c r="E326" s="39">
        <f t="shared" si="48"/>
        <v>7300</v>
      </c>
      <c r="F326" s="39">
        <v>7300</v>
      </c>
      <c r="G326" s="39">
        <v>0</v>
      </c>
      <c r="H326" s="39">
        <v>0</v>
      </c>
    </row>
    <row r="327" spans="1:8" ht="12.75" customHeight="1" x14ac:dyDescent="0.25">
      <c r="A327" s="117" t="s">
        <v>588</v>
      </c>
      <c r="B327" s="119"/>
      <c r="C327" s="94"/>
      <c r="D327" s="44" t="s">
        <v>589</v>
      </c>
      <c r="E327" s="44">
        <f t="shared" si="48"/>
        <v>7300</v>
      </c>
      <c r="F327" s="39">
        <v>7300</v>
      </c>
      <c r="G327" s="44">
        <v>0</v>
      </c>
      <c r="H327" s="44">
        <v>0</v>
      </c>
    </row>
    <row r="328" spans="1:8" ht="12.75" customHeight="1" x14ac:dyDescent="0.25">
      <c r="A328" s="120" t="s">
        <v>590</v>
      </c>
      <c r="B328" s="119"/>
      <c r="C328" s="107"/>
      <c r="D328" s="44" t="s">
        <v>454</v>
      </c>
      <c r="E328" s="44">
        <f t="shared" si="48"/>
        <v>224370.61</v>
      </c>
      <c r="F328" s="39">
        <v>224370.61</v>
      </c>
      <c r="G328" s="39">
        <v>0</v>
      </c>
      <c r="H328" s="44">
        <v>0</v>
      </c>
    </row>
    <row r="329" spans="1:8" ht="12.75" customHeight="1" x14ac:dyDescent="0.25">
      <c r="A329" s="118" t="s">
        <v>591</v>
      </c>
      <c r="B329" s="119"/>
      <c r="C329" s="107"/>
      <c r="D329" s="44" t="s">
        <v>522</v>
      </c>
      <c r="E329" s="39">
        <f t="shared" si="48"/>
        <v>15000</v>
      </c>
      <c r="F329" s="39">
        <v>15000</v>
      </c>
      <c r="G329" s="39">
        <v>0</v>
      </c>
      <c r="H329" s="39">
        <v>0</v>
      </c>
    </row>
    <row r="330" spans="1:8" ht="12.75" customHeight="1" x14ac:dyDescent="0.25">
      <c r="A330" s="118" t="s">
        <v>592</v>
      </c>
      <c r="B330" s="121"/>
      <c r="C330" s="107"/>
      <c r="D330" s="53" t="s">
        <v>593</v>
      </c>
      <c r="E330" s="53">
        <f>SUM(F330+H330)</f>
        <v>21518</v>
      </c>
      <c r="F330" s="39">
        <v>21518</v>
      </c>
      <c r="G330" s="69">
        <v>21211</v>
      </c>
      <c r="H330" s="39">
        <v>0</v>
      </c>
    </row>
    <row r="331" spans="1:8" ht="12.75" customHeight="1" x14ac:dyDescent="0.25">
      <c r="A331" s="122"/>
      <c r="B331" s="121"/>
      <c r="C331" s="107"/>
      <c r="D331" s="75" t="s">
        <v>594</v>
      </c>
      <c r="E331" s="75"/>
      <c r="F331" s="49"/>
      <c r="G331" s="76"/>
      <c r="H331" s="49"/>
    </row>
    <row r="332" spans="1:8" ht="12.75" customHeight="1" x14ac:dyDescent="0.25">
      <c r="A332" s="123" t="s">
        <v>595</v>
      </c>
      <c r="B332" s="45"/>
      <c r="C332" s="107"/>
      <c r="D332" s="124" t="s">
        <v>596</v>
      </c>
      <c r="E332" s="56">
        <f>F332+H332</f>
        <v>105300</v>
      </c>
      <c r="F332" s="56">
        <f>SUM(F333:F333)</f>
        <v>105300</v>
      </c>
      <c r="G332" s="56">
        <f>SUM(G333:G333)</f>
        <v>95600</v>
      </c>
      <c r="H332" s="56">
        <f>SUM(H333:H333)</f>
        <v>0</v>
      </c>
    </row>
    <row r="333" spans="1:8" ht="12.75" customHeight="1" x14ac:dyDescent="0.25">
      <c r="A333" s="125" t="s">
        <v>597</v>
      </c>
      <c r="B333" s="45"/>
      <c r="C333" s="107"/>
      <c r="D333" s="50" t="s">
        <v>253</v>
      </c>
      <c r="E333" s="39">
        <f>F333+H333</f>
        <v>105300</v>
      </c>
      <c r="F333" s="39">
        <v>105300</v>
      </c>
      <c r="G333" s="39">
        <v>95600</v>
      </c>
      <c r="H333" s="39">
        <v>0</v>
      </c>
    </row>
    <row r="334" spans="1:8" ht="12.75" customHeight="1" x14ac:dyDescent="0.25">
      <c r="A334" s="41" t="s">
        <v>598</v>
      </c>
      <c r="B334" s="45"/>
      <c r="C334" s="107"/>
      <c r="D334" s="126" t="s">
        <v>599</v>
      </c>
      <c r="E334" s="48">
        <f t="shared" si="48"/>
        <v>595700</v>
      </c>
      <c r="F334" s="48">
        <f>SUM(F335+F336)</f>
        <v>560700</v>
      </c>
      <c r="G334" s="48">
        <f>SUM(G335+G336)</f>
        <v>517520</v>
      </c>
      <c r="H334" s="48">
        <f>SUM(H335+H336)</f>
        <v>35000</v>
      </c>
    </row>
    <row r="335" spans="1:8" ht="12.75" customHeight="1" x14ac:dyDescent="0.25">
      <c r="A335" s="127" t="s">
        <v>600</v>
      </c>
      <c r="B335" s="45"/>
      <c r="C335" s="107"/>
      <c r="D335" s="128" t="s">
        <v>450</v>
      </c>
      <c r="E335" s="39">
        <f t="shared" si="48"/>
        <v>549600</v>
      </c>
      <c r="F335" s="66">
        <v>549600</v>
      </c>
      <c r="G335" s="66">
        <v>517520</v>
      </c>
      <c r="H335" s="66">
        <v>0</v>
      </c>
    </row>
    <row r="336" spans="1:8" ht="12.75" customHeight="1" x14ac:dyDescent="0.25">
      <c r="A336" s="127" t="s">
        <v>601</v>
      </c>
      <c r="B336" s="45"/>
      <c r="C336" s="107"/>
      <c r="D336" s="55" t="s">
        <v>253</v>
      </c>
      <c r="E336" s="44">
        <f t="shared" si="48"/>
        <v>46100</v>
      </c>
      <c r="F336" s="44">
        <v>11100</v>
      </c>
      <c r="G336" s="44">
        <v>0</v>
      </c>
      <c r="H336" s="44">
        <v>35000</v>
      </c>
    </row>
    <row r="337" spans="1:8" ht="12.75" customHeight="1" x14ac:dyDescent="0.25">
      <c r="A337" s="53"/>
      <c r="B337" s="22"/>
      <c r="C337" s="22"/>
      <c r="D337" s="129" t="s">
        <v>445</v>
      </c>
      <c r="E337" s="43">
        <f t="shared" si="48"/>
        <v>7926660.6100000003</v>
      </c>
      <c r="F337" s="113">
        <f>SUM(F323+F332+F334)</f>
        <v>6271502.6100000003</v>
      </c>
      <c r="G337" s="113">
        <f>SUM(G323+G332+G334)</f>
        <v>4579120</v>
      </c>
      <c r="H337" s="97">
        <f>SUM(H323+H332+H334)</f>
        <v>1655158</v>
      </c>
    </row>
    <row r="338" spans="1:8" ht="12.75" customHeight="1" x14ac:dyDescent="0.25">
      <c r="A338" s="59"/>
      <c r="B338" s="22"/>
      <c r="C338" s="22"/>
      <c r="D338" s="91" t="s">
        <v>450</v>
      </c>
      <c r="E338" s="66">
        <f>SUM(E324+E335)</f>
        <v>969538</v>
      </c>
      <c r="F338" s="66">
        <f>SUM(F324+F335)</f>
        <v>969538</v>
      </c>
      <c r="G338" s="66">
        <f>SUM(G324+G335)</f>
        <v>912179</v>
      </c>
      <c r="H338" s="66">
        <f>SUM(H324+H335)</f>
        <v>0</v>
      </c>
    </row>
    <row r="339" spans="1:8" ht="12.75" customHeight="1" x14ac:dyDescent="0.25">
      <c r="A339" s="59"/>
      <c r="B339" s="22"/>
      <c r="C339" s="22"/>
      <c r="D339" s="55" t="s">
        <v>253</v>
      </c>
      <c r="E339" s="66">
        <f>SUM(E325+E333+E336)</f>
        <v>6696234</v>
      </c>
      <c r="F339" s="66">
        <f>SUM(F325+F333+F336)</f>
        <v>5041076</v>
      </c>
      <c r="G339" s="66">
        <f>SUM(G325+G333+G336)</f>
        <v>3645730</v>
      </c>
      <c r="H339" s="66">
        <f>SUM(H325+H333+H336)</f>
        <v>1655158</v>
      </c>
    </row>
    <row r="340" spans="1:8" ht="12.75" customHeight="1" x14ac:dyDescent="0.25">
      <c r="A340" s="59"/>
      <c r="B340" s="45"/>
      <c r="C340" s="107"/>
      <c r="D340" s="44" t="s">
        <v>454</v>
      </c>
      <c r="E340" s="39">
        <f t="shared" ref="E340" si="51">F340+H340</f>
        <v>224370.61</v>
      </c>
      <c r="F340" s="66">
        <f t="shared" ref="F340:H341" si="52">SUM(F328)</f>
        <v>224370.61</v>
      </c>
      <c r="G340" s="66">
        <f t="shared" si="52"/>
        <v>0</v>
      </c>
      <c r="H340" s="66">
        <f t="shared" si="52"/>
        <v>0</v>
      </c>
    </row>
    <row r="341" spans="1:8" ht="12.75" customHeight="1" x14ac:dyDescent="0.25">
      <c r="A341" s="86"/>
      <c r="B341" s="130"/>
      <c r="C341" s="112"/>
      <c r="D341" s="39" t="s">
        <v>522</v>
      </c>
      <c r="E341" s="44">
        <f>SUM(E329)</f>
        <v>15000</v>
      </c>
      <c r="F341" s="44">
        <f t="shared" si="52"/>
        <v>15000</v>
      </c>
      <c r="G341" s="44">
        <f t="shared" si="52"/>
        <v>0</v>
      </c>
      <c r="H341" s="44">
        <f t="shared" si="52"/>
        <v>0</v>
      </c>
    </row>
    <row r="342" spans="1:8" ht="12.75" customHeight="1" x14ac:dyDescent="0.25">
      <c r="A342" s="39"/>
      <c r="B342" s="45"/>
      <c r="C342" s="94"/>
      <c r="D342" s="92" t="s">
        <v>232</v>
      </c>
      <c r="E342" s="97">
        <f t="shared" ref="E342:E360" si="53">F342+H342</f>
        <v>46541072.730000004</v>
      </c>
      <c r="F342" s="97">
        <f>SUM(F197+F223+F230+F233+F247+F258+F304+F319+F337)</f>
        <v>37214581.000000007</v>
      </c>
      <c r="G342" s="97">
        <f>SUM(G197+G223+G230+G233+G247+G258+G304+G319+G337)</f>
        <v>22610594</v>
      </c>
      <c r="H342" s="97">
        <f>SUM(H197+H223+H230+H233+H247+H258+H304+H319+H337)</f>
        <v>9326491.7300000004</v>
      </c>
    </row>
    <row r="343" spans="1:8" ht="12.75" customHeight="1" x14ac:dyDescent="0.25">
      <c r="A343" s="59"/>
      <c r="B343" s="45"/>
      <c r="C343" s="107"/>
      <c r="D343" s="44" t="s">
        <v>252</v>
      </c>
      <c r="E343" s="44">
        <f t="shared" si="53"/>
        <v>8809800</v>
      </c>
      <c r="F343" s="44">
        <f>SUM(F198)</f>
        <v>8808600</v>
      </c>
      <c r="G343" s="44">
        <f>SUM(G198)</f>
        <v>8280035</v>
      </c>
      <c r="H343" s="44">
        <f>SUM(H198)</f>
        <v>1200</v>
      </c>
    </row>
    <row r="344" spans="1:8" ht="12.75" customHeight="1" x14ac:dyDescent="0.25">
      <c r="A344" s="59"/>
      <c r="B344" s="45"/>
      <c r="C344" s="107"/>
      <c r="D344" s="44" t="s">
        <v>443</v>
      </c>
      <c r="E344" s="44">
        <f t="shared" si="53"/>
        <v>134356</v>
      </c>
      <c r="F344" s="44">
        <f>SUM(F200)</f>
        <v>134356</v>
      </c>
      <c r="G344" s="44">
        <f>SUM(G200)</f>
        <v>2115</v>
      </c>
      <c r="H344" s="44">
        <f>SUM(H200)</f>
        <v>0</v>
      </c>
    </row>
    <row r="345" spans="1:8" ht="12.75" customHeight="1" x14ac:dyDescent="0.25">
      <c r="A345" s="59"/>
      <c r="B345" s="45"/>
      <c r="C345" s="107"/>
      <c r="D345" s="67" t="s">
        <v>352</v>
      </c>
      <c r="E345" s="39">
        <f t="shared" si="53"/>
        <v>34900</v>
      </c>
      <c r="F345" s="39">
        <f>SUM(F109)</f>
        <v>34900</v>
      </c>
      <c r="G345" s="39">
        <f>SUM(G109)</f>
        <v>22452</v>
      </c>
      <c r="H345" s="39">
        <f>SUM(H109)</f>
        <v>0</v>
      </c>
    </row>
    <row r="346" spans="1:8" ht="12.75" customHeight="1" x14ac:dyDescent="0.25">
      <c r="A346" s="59"/>
      <c r="B346" s="45"/>
      <c r="C346" s="107"/>
      <c r="D346" s="53" t="s">
        <v>414</v>
      </c>
      <c r="E346" s="39">
        <f t="shared" si="53"/>
        <v>36000</v>
      </c>
      <c r="F346" s="39">
        <f>SUM(F201)</f>
        <v>36000</v>
      </c>
      <c r="G346" s="39">
        <f>SUM(G201)</f>
        <v>35485</v>
      </c>
      <c r="H346" s="39">
        <f>SUM(H201)</f>
        <v>0</v>
      </c>
    </row>
    <row r="347" spans="1:8" ht="12.75" customHeight="1" x14ac:dyDescent="0.25">
      <c r="A347" s="59"/>
      <c r="B347" s="45"/>
      <c r="C347" s="107"/>
      <c r="D347" s="75" t="s">
        <v>416</v>
      </c>
      <c r="E347" s="75"/>
      <c r="F347" s="49"/>
      <c r="G347" s="76"/>
      <c r="H347" s="49"/>
    </row>
    <row r="348" spans="1:8" ht="12.75" customHeight="1" x14ac:dyDescent="0.25">
      <c r="A348" s="59"/>
      <c r="B348" s="45"/>
      <c r="C348" s="107"/>
      <c r="D348" s="39" t="s">
        <v>602</v>
      </c>
      <c r="E348" s="44">
        <f t="shared" si="53"/>
        <v>10408</v>
      </c>
      <c r="F348" s="49">
        <f>SUM(F245)</f>
        <v>0</v>
      </c>
      <c r="G348" s="49">
        <f>SUM(G245)</f>
        <v>0</v>
      </c>
      <c r="H348" s="49">
        <f>SUM(H245)</f>
        <v>10408</v>
      </c>
    </row>
    <row r="349" spans="1:8" ht="12.75" customHeight="1" x14ac:dyDescent="0.25">
      <c r="A349" s="59"/>
      <c r="B349" s="45"/>
      <c r="C349" s="107"/>
      <c r="D349" s="88" t="s">
        <v>450</v>
      </c>
      <c r="E349" s="49">
        <f t="shared" si="53"/>
        <v>3161996</v>
      </c>
      <c r="F349" s="49">
        <f>SUM(F224+F259+F338)</f>
        <v>3161996</v>
      </c>
      <c r="G349" s="49">
        <f>SUM(G224+G259+G338)</f>
        <v>1521170</v>
      </c>
      <c r="H349" s="49">
        <f>SUM(H224+H259+H338)</f>
        <v>0</v>
      </c>
    </row>
    <row r="350" spans="1:8" ht="12.75" customHeight="1" x14ac:dyDescent="0.25">
      <c r="A350" s="59"/>
      <c r="B350" s="45"/>
      <c r="C350" s="107"/>
      <c r="D350" s="44" t="s">
        <v>603</v>
      </c>
      <c r="E350" s="49">
        <f t="shared" si="53"/>
        <v>482000</v>
      </c>
      <c r="F350" s="49">
        <f>SUM(F269+F270)</f>
        <v>0</v>
      </c>
      <c r="G350" s="49">
        <f t="shared" ref="G350:H350" si="54">SUM(G269+G270)</f>
        <v>0</v>
      </c>
      <c r="H350" s="49">
        <f t="shared" si="54"/>
        <v>482000</v>
      </c>
    </row>
    <row r="351" spans="1:8" ht="12.75" customHeight="1" x14ac:dyDescent="0.25">
      <c r="A351" s="59"/>
      <c r="B351" s="45"/>
      <c r="C351" s="107"/>
      <c r="D351" s="44" t="s">
        <v>92</v>
      </c>
      <c r="E351" s="49">
        <f t="shared" si="53"/>
        <v>432090</v>
      </c>
      <c r="F351" s="49">
        <f>SUM(F243)</f>
        <v>0</v>
      </c>
      <c r="G351" s="49">
        <f t="shared" ref="G351:H351" si="55">SUM(G243)</f>
        <v>0</v>
      </c>
      <c r="H351" s="49">
        <f t="shared" si="55"/>
        <v>432090</v>
      </c>
    </row>
    <row r="352" spans="1:8" ht="12.75" customHeight="1" x14ac:dyDescent="0.25">
      <c r="A352" s="59"/>
      <c r="B352" s="45"/>
      <c r="C352" s="107"/>
      <c r="D352" s="91" t="s">
        <v>463</v>
      </c>
      <c r="E352" s="44">
        <f t="shared" si="53"/>
        <v>50000</v>
      </c>
      <c r="F352" s="44">
        <f>SUM(F225)</f>
        <v>50000</v>
      </c>
      <c r="G352" s="44">
        <f>SUM(G225)</f>
        <v>43370</v>
      </c>
      <c r="H352" s="44">
        <f>SUM(H225)</f>
        <v>0</v>
      </c>
    </row>
    <row r="353" spans="1:8" ht="12.75" customHeight="1" x14ac:dyDescent="0.25">
      <c r="A353" s="59"/>
      <c r="B353" s="45"/>
      <c r="C353" s="107"/>
      <c r="D353" s="91" t="s">
        <v>604</v>
      </c>
      <c r="E353" s="44">
        <f t="shared" si="53"/>
        <v>1750000</v>
      </c>
      <c r="F353" s="44">
        <f>SUM(F264)</f>
        <v>868500</v>
      </c>
      <c r="G353" s="44">
        <f t="shared" ref="G353:H353" si="56">SUM(G264)</f>
        <v>0</v>
      </c>
      <c r="H353" s="44">
        <f t="shared" si="56"/>
        <v>881500</v>
      </c>
    </row>
    <row r="354" spans="1:8" ht="12.75" customHeight="1" x14ac:dyDescent="0.25">
      <c r="A354" s="59"/>
      <c r="B354" s="45"/>
      <c r="C354" s="107"/>
      <c r="D354" s="53" t="s">
        <v>593</v>
      </c>
      <c r="E354" s="53">
        <f>SUM(F354+H354)</f>
        <v>21518</v>
      </c>
      <c r="F354" s="39">
        <f>SUM(F330)</f>
        <v>21518</v>
      </c>
      <c r="G354" s="39">
        <f t="shared" ref="G354:H354" si="57">SUM(G330)</f>
        <v>21211</v>
      </c>
      <c r="H354" s="39">
        <f t="shared" si="57"/>
        <v>0</v>
      </c>
    </row>
    <row r="355" spans="1:8" ht="12.75" customHeight="1" x14ac:dyDescent="0.25">
      <c r="A355" s="59"/>
      <c r="B355" s="45"/>
      <c r="C355" s="107"/>
      <c r="D355" s="75" t="s">
        <v>594</v>
      </c>
      <c r="E355" s="75"/>
      <c r="F355" s="49"/>
      <c r="G355" s="76"/>
      <c r="H355" s="49"/>
    </row>
    <row r="356" spans="1:8" ht="12.75" customHeight="1" x14ac:dyDescent="0.25">
      <c r="A356" s="59"/>
      <c r="B356" s="45"/>
      <c r="C356" s="107"/>
      <c r="D356" s="44" t="s">
        <v>480</v>
      </c>
      <c r="E356" s="49">
        <f t="shared" si="53"/>
        <v>2849700</v>
      </c>
      <c r="F356" s="44">
        <f>SUM(F236)</f>
        <v>0</v>
      </c>
      <c r="G356" s="44">
        <f t="shared" ref="G356:H356" si="58">SUM(G236)</f>
        <v>0</v>
      </c>
      <c r="H356" s="44">
        <f t="shared" si="58"/>
        <v>2849700</v>
      </c>
    </row>
    <row r="357" spans="1:8" ht="12.75" customHeight="1" x14ac:dyDescent="0.25">
      <c r="A357" s="59"/>
      <c r="B357" s="45"/>
      <c r="C357" s="107"/>
      <c r="D357" s="49" t="s">
        <v>253</v>
      </c>
      <c r="E357" s="44">
        <f t="shared" si="53"/>
        <v>25826000</v>
      </c>
      <c r="F357" s="44">
        <f>SUM(F203+F226+F231+F234+F248+F260+F304+F320+F339)</f>
        <v>21927069</v>
      </c>
      <c r="G357" s="44">
        <f>SUM(G203+G226+G231+G234+G248+G260+G304+G320+G339)</f>
        <v>12657756</v>
      </c>
      <c r="H357" s="44">
        <f>SUM(H203+H226+H231+H234+H248+H260+H304+H320+H339)</f>
        <v>3898931</v>
      </c>
    </row>
    <row r="358" spans="1:8" ht="12.75" customHeight="1" x14ac:dyDescent="0.25">
      <c r="A358" s="59"/>
      <c r="B358" s="45"/>
      <c r="C358" s="107"/>
      <c r="D358" s="44" t="s">
        <v>454</v>
      </c>
      <c r="E358" s="44">
        <f t="shared" si="53"/>
        <v>1872075.6099999999</v>
      </c>
      <c r="F358" s="44">
        <f>SUM(F227+F235+F257+F261+F328)</f>
        <v>1252075.6099999999</v>
      </c>
      <c r="G358" s="44">
        <f t="shared" ref="G358:H358" si="59">SUM(G227+G235+G257+G261+G328)</f>
        <v>0</v>
      </c>
      <c r="H358" s="44">
        <f t="shared" si="59"/>
        <v>620000</v>
      </c>
    </row>
    <row r="359" spans="1:8" ht="12.75" customHeight="1" x14ac:dyDescent="0.25">
      <c r="A359" s="59"/>
      <c r="B359" s="45"/>
      <c r="C359" s="107"/>
      <c r="D359" s="44" t="s">
        <v>605</v>
      </c>
      <c r="E359" s="44">
        <f t="shared" si="53"/>
        <v>60000</v>
      </c>
      <c r="F359" s="44">
        <f>SUM(F262)</f>
        <v>50000</v>
      </c>
      <c r="G359" s="44">
        <f>SUM(G262)</f>
        <v>0</v>
      </c>
      <c r="H359" s="44">
        <f>SUM(H262)</f>
        <v>10000</v>
      </c>
    </row>
    <row r="360" spans="1:8" ht="12.75" customHeight="1" x14ac:dyDescent="0.25">
      <c r="A360" s="59"/>
      <c r="B360" s="45"/>
      <c r="C360" s="107"/>
      <c r="D360" s="44" t="s">
        <v>606</v>
      </c>
      <c r="E360" s="44">
        <f t="shared" si="53"/>
        <v>232967.12</v>
      </c>
      <c r="F360" s="44">
        <f>SUM(F205+F229+F244+F246+F250+F263+F272+F341+F322)</f>
        <v>103703.39</v>
      </c>
      <c r="G360" s="44">
        <f t="shared" ref="G360:H360" si="60">SUM(G205+G229+G244+G246+G250+G263+G272+G341+G322)</f>
        <v>0</v>
      </c>
      <c r="H360" s="44">
        <f t="shared" si="60"/>
        <v>129263.73</v>
      </c>
    </row>
    <row r="361" spans="1:8" ht="12.75" customHeight="1" x14ac:dyDescent="0.25">
      <c r="A361" s="19"/>
      <c r="B361" s="131"/>
      <c r="C361" s="132"/>
      <c r="D361" s="44" t="s">
        <v>254</v>
      </c>
      <c r="E361" s="44">
        <f>F361+H361</f>
        <v>777262</v>
      </c>
      <c r="F361" s="66">
        <f>SUM(F204+F228+F321)</f>
        <v>765863</v>
      </c>
      <c r="G361" s="66">
        <f>SUM(G204+G228+G321)</f>
        <v>27000</v>
      </c>
      <c r="H361" s="66">
        <f>SUM(H204+H228+H321)</f>
        <v>11399</v>
      </c>
    </row>
    <row r="362" spans="1:8" ht="12.75" customHeight="1" x14ac:dyDescent="0.25">
      <c r="A362" s="136" t="s">
        <v>607</v>
      </c>
      <c r="B362" s="136"/>
      <c r="C362" s="136"/>
      <c r="D362" s="136"/>
      <c r="E362" s="136"/>
      <c r="F362" s="136"/>
      <c r="G362" s="136"/>
      <c r="H362" s="136"/>
    </row>
    <row r="363" spans="1:8" x14ac:dyDescent="0.25">
      <c r="A363" s="133"/>
      <c r="B363" s="133"/>
      <c r="C363" s="133"/>
      <c r="D363" s="133"/>
      <c r="E363" s="133"/>
      <c r="F363" s="133"/>
      <c r="G363" s="133"/>
      <c r="H363" s="133"/>
    </row>
    <row r="364" spans="1:8" x14ac:dyDescent="0.25">
      <c r="A364" s="133"/>
      <c r="B364" s="133"/>
      <c r="C364" s="133"/>
      <c r="D364" s="133"/>
      <c r="E364" s="133"/>
      <c r="F364" s="133"/>
      <c r="G364" s="133"/>
      <c r="H364" s="133"/>
    </row>
  </sheetData>
  <mergeCells count="20">
    <mergeCell ref="B1:H1"/>
    <mergeCell ref="F4:H4"/>
    <mergeCell ref="F5:G5"/>
    <mergeCell ref="A58:H58"/>
    <mergeCell ref="F59:H59"/>
    <mergeCell ref="A362:H362"/>
    <mergeCell ref="A2:H2"/>
    <mergeCell ref="A238:H238"/>
    <mergeCell ref="F239:H239"/>
    <mergeCell ref="F240:G240"/>
    <mergeCell ref="A299:H299"/>
    <mergeCell ref="F300:H300"/>
    <mergeCell ref="F301:G301"/>
    <mergeCell ref="A118:H118"/>
    <mergeCell ref="F119:H119"/>
    <mergeCell ref="F120:G120"/>
    <mergeCell ref="A179:H179"/>
    <mergeCell ref="F180:H180"/>
    <mergeCell ref="F181:G181"/>
    <mergeCell ref="F60:G60"/>
  </mergeCells>
  <pageMargins left="0.51181102362204722" right="0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5" sqref="M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pajamos</vt:lpstr>
      <vt:lpstr>asignavimai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Adolis</dc:creator>
  <cp:lastModifiedBy>Adolis</cp:lastModifiedBy>
  <cp:lastPrinted>2020-02-06T11:12:33Z</cp:lastPrinted>
  <dcterms:created xsi:type="dcterms:W3CDTF">2020-01-21T07:27:31Z</dcterms:created>
  <dcterms:modified xsi:type="dcterms:W3CDTF">2020-02-06T11:16:40Z</dcterms:modified>
</cp:coreProperties>
</file>