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da\Desktop\"/>
    </mc:Choice>
  </mc:AlternateContent>
  <bookViews>
    <workbookView xWindow="0" yWindow="0" windowWidth="28800" windowHeight="12435"/>
  </bookViews>
  <sheets>
    <sheet name="asignavimai" sheetId="4" r:id="rId1"/>
  </sheets>
  <definedNames>
    <definedName name="_xlnm.Print_Titles" localSheetId="0">asignavimai!$A:$F,asignavimai!$10:$10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6" i="4" l="1"/>
  <c r="F266" i="4"/>
  <c r="D266" i="4"/>
  <c r="E26" i="4"/>
  <c r="F26" i="4"/>
  <c r="E12" i="4"/>
  <c r="F12" i="4"/>
  <c r="D288" i="4"/>
  <c r="C270" i="4"/>
  <c r="E291" i="4" l="1"/>
  <c r="F291" i="4"/>
  <c r="E285" i="4"/>
  <c r="F285" i="4"/>
  <c r="D291" i="4"/>
  <c r="D285" i="4"/>
  <c r="C18" i="4"/>
  <c r="E271" i="4" l="1"/>
  <c r="F271" i="4"/>
  <c r="D271" i="4"/>
  <c r="C275" i="4"/>
  <c r="D290" i="4"/>
  <c r="E189" i="4"/>
  <c r="F189" i="4"/>
  <c r="C193" i="4"/>
  <c r="E290" i="4"/>
  <c r="F290" i="4"/>
  <c r="E214" i="4"/>
  <c r="F214" i="4"/>
  <c r="E218" i="4"/>
  <c r="F218" i="4"/>
  <c r="E227" i="4"/>
  <c r="F227" i="4"/>
  <c r="D227" i="4"/>
  <c r="C231" i="4"/>
  <c r="D214" i="4"/>
  <c r="C217" i="4"/>
  <c r="C221" i="4"/>
  <c r="D218" i="4"/>
  <c r="E209" i="4"/>
  <c r="F209" i="4"/>
  <c r="D209" i="4"/>
  <c r="C213" i="4"/>
  <c r="E204" i="4"/>
  <c r="F204" i="4"/>
  <c r="D204" i="4"/>
  <c r="C208" i="4"/>
  <c r="E199" i="4"/>
  <c r="F199" i="4"/>
  <c r="D199" i="4"/>
  <c r="C203" i="4"/>
  <c r="E194" i="4"/>
  <c r="F194" i="4"/>
  <c r="D194" i="4"/>
  <c r="C198" i="4"/>
  <c r="D189" i="4"/>
  <c r="D184" i="4"/>
  <c r="C188" i="4"/>
  <c r="E178" i="4"/>
  <c r="F178" i="4"/>
  <c r="D178" i="4"/>
  <c r="C183" i="4"/>
  <c r="E171" i="4"/>
  <c r="F171" i="4"/>
  <c r="D171" i="4"/>
  <c r="C177" i="4"/>
  <c r="E165" i="4"/>
  <c r="F165" i="4"/>
  <c r="D165" i="4"/>
  <c r="C170" i="4"/>
  <c r="E159" i="4"/>
  <c r="F159" i="4"/>
  <c r="D159" i="4"/>
  <c r="C164" i="4"/>
  <c r="E153" i="4"/>
  <c r="F153" i="4"/>
  <c r="D153" i="4"/>
  <c r="C158" i="4"/>
  <c r="E147" i="4" l="1"/>
  <c r="F147" i="4"/>
  <c r="D147" i="4"/>
  <c r="C152" i="4"/>
  <c r="E141" i="4"/>
  <c r="F141" i="4"/>
  <c r="D141" i="4"/>
  <c r="C146" i="4"/>
  <c r="E135" i="4"/>
  <c r="F135" i="4"/>
  <c r="D135" i="4"/>
  <c r="C140" i="4"/>
  <c r="E129" i="4"/>
  <c r="F129" i="4"/>
  <c r="D129" i="4"/>
  <c r="C134" i="4"/>
  <c r="E123" i="4"/>
  <c r="F123" i="4"/>
  <c r="D123" i="4"/>
  <c r="C128" i="4"/>
  <c r="E117" i="4"/>
  <c r="F117" i="4"/>
  <c r="D117" i="4"/>
  <c r="C122" i="4"/>
  <c r="E111" i="4"/>
  <c r="F111" i="4"/>
  <c r="D111" i="4"/>
  <c r="C116" i="4"/>
  <c r="E105" i="4"/>
  <c r="F105" i="4"/>
  <c r="D105" i="4"/>
  <c r="C110" i="4"/>
  <c r="E99" i="4"/>
  <c r="F99" i="4"/>
  <c r="D99" i="4"/>
  <c r="C104" i="4"/>
  <c r="C98" i="4"/>
  <c r="E93" i="4"/>
  <c r="F93" i="4"/>
  <c r="D93" i="4"/>
  <c r="C92" i="4"/>
  <c r="E87" i="4"/>
  <c r="F87" i="4"/>
  <c r="D87" i="4"/>
  <c r="C86" i="4"/>
  <c r="E81" i="4"/>
  <c r="F81" i="4"/>
  <c r="D81" i="4"/>
  <c r="E60" i="4"/>
  <c r="F60" i="4"/>
  <c r="E45" i="4"/>
  <c r="F45" i="4"/>
  <c r="D45" i="4"/>
  <c r="D12" i="4" l="1"/>
  <c r="C13" i="4"/>
  <c r="C14" i="4"/>
  <c r="C15" i="4"/>
  <c r="C16" i="4"/>
  <c r="C17" i="4"/>
  <c r="C19" i="4"/>
  <c r="C20" i="4"/>
  <c r="D21" i="4"/>
  <c r="C21" i="4" s="1"/>
  <c r="E21" i="4"/>
  <c r="F21" i="4"/>
  <c r="C22" i="4"/>
  <c r="D23" i="4"/>
  <c r="C23" i="4" s="1"/>
  <c r="E23" i="4"/>
  <c r="F23" i="4"/>
  <c r="C24" i="4"/>
  <c r="C25" i="4"/>
  <c r="D28" i="4"/>
  <c r="C28" i="4" s="1"/>
  <c r="E28" i="4"/>
  <c r="E30" i="4" s="1"/>
  <c r="F28" i="4"/>
  <c r="F30" i="4" s="1"/>
  <c r="C29" i="4"/>
  <c r="D32" i="4"/>
  <c r="E32" i="4"/>
  <c r="F32" i="4"/>
  <c r="C33" i="4"/>
  <c r="C34" i="4"/>
  <c r="C35" i="4"/>
  <c r="C36" i="4"/>
  <c r="C37" i="4"/>
  <c r="C38" i="4"/>
  <c r="C39" i="4"/>
  <c r="C40" i="4"/>
  <c r="D41" i="4"/>
  <c r="C41" i="4" s="1"/>
  <c r="E41" i="4"/>
  <c r="F41" i="4"/>
  <c r="D43" i="4"/>
  <c r="E43" i="4"/>
  <c r="F43" i="4"/>
  <c r="C44" i="4"/>
  <c r="C45" i="4"/>
  <c r="C46" i="4"/>
  <c r="C47" i="4"/>
  <c r="D48" i="4"/>
  <c r="E48" i="4"/>
  <c r="F48" i="4"/>
  <c r="C48" i="4" s="1"/>
  <c r="C49" i="4"/>
  <c r="D50" i="4"/>
  <c r="E50" i="4"/>
  <c r="F50" i="4"/>
  <c r="C51" i="4"/>
  <c r="D52" i="4"/>
  <c r="C52" i="4" s="1"/>
  <c r="E52" i="4"/>
  <c r="F52" i="4"/>
  <c r="C53" i="4"/>
  <c r="D54" i="4"/>
  <c r="E54" i="4"/>
  <c r="F54" i="4"/>
  <c r="C54" i="4" s="1"/>
  <c r="C55" i="4"/>
  <c r="D56" i="4"/>
  <c r="E56" i="4"/>
  <c r="F56" i="4"/>
  <c r="C56" i="4" s="1"/>
  <c r="C57" i="4"/>
  <c r="D58" i="4"/>
  <c r="E58" i="4"/>
  <c r="F58" i="4"/>
  <c r="C59" i="4"/>
  <c r="D60" i="4"/>
  <c r="C61" i="4"/>
  <c r="C62" i="4"/>
  <c r="D63" i="4"/>
  <c r="E63" i="4"/>
  <c r="F63" i="4"/>
  <c r="C63" i="4" s="1"/>
  <c r="C64" i="4"/>
  <c r="D65" i="4"/>
  <c r="E65" i="4"/>
  <c r="F65" i="4"/>
  <c r="C66" i="4"/>
  <c r="D67" i="4"/>
  <c r="E67" i="4"/>
  <c r="F67" i="4"/>
  <c r="C67" i="4" s="1"/>
  <c r="C68" i="4"/>
  <c r="D71" i="4"/>
  <c r="E71" i="4"/>
  <c r="F71" i="4"/>
  <c r="F79" i="4" s="1"/>
  <c r="C72" i="4"/>
  <c r="C73" i="4"/>
  <c r="C74" i="4"/>
  <c r="C75" i="4"/>
  <c r="C76" i="4"/>
  <c r="C77" i="4"/>
  <c r="C78" i="4"/>
  <c r="E79" i="4"/>
  <c r="C81" i="4"/>
  <c r="C82" i="4"/>
  <c r="C83" i="4"/>
  <c r="C84" i="4"/>
  <c r="C85" i="4"/>
  <c r="C87" i="4"/>
  <c r="C88" i="4"/>
  <c r="C89" i="4"/>
  <c r="C90" i="4"/>
  <c r="C91" i="4"/>
  <c r="C93" i="4"/>
  <c r="C94" i="4"/>
  <c r="C95" i="4"/>
  <c r="C96" i="4"/>
  <c r="C97" i="4"/>
  <c r="C99" i="4"/>
  <c r="C100" i="4"/>
  <c r="C101" i="4"/>
  <c r="C102" i="4"/>
  <c r="C103" i="4"/>
  <c r="C105" i="4"/>
  <c r="C106" i="4"/>
  <c r="C107" i="4"/>
  <c r="C108" i="4"/>
  <c r="C109" i="4"/>
  <c r="C111" i="4"/>
  <c r="C112" i="4"/>
  <c r="C113" i="4"/>
  <c r="C114" i="4"/>
  <c r="C115" i="4"/>
  <c r="C117" i="4"/>
  <c r="C118" i="4"/>
  <c r="C119" i="4"/>
  <c r="C120" i="4"/>
  <c r="C121" i="4"/>
  <c r="C123" i="4"/>
  <c r="C124" i="4"/>
  <c r="C125" i="4"/>
  <c r="C126" i="4"/>
  <c r="C127" i="4"/>
  <c r="C129" i="4"/>
  <c r="C130" i="4"/>
  <c r="C131" i="4"/>
  <c r="C132" i="4"/>
  <c r="C133" i="4"/>
  <c r="C135" i="4"/>
  <c r="C136" i="4"/>
  <c r="C137" i="4"/>
  <c r="C138" i="4"/>
  <c r="C139" i="4"/>
  <c r="C141" i="4"/>
  <c r="C142" i="4"/>
  <c r="C143" i="4"/>
  <c r="C144" i="4"/>
  <c r="C145" i="4"/>
  <c r="C147" i="4"/>
  <c r="C148" i="4"/>
  <c r="C149" i="4"/>
  <c r="C150" i="4"/>
  <c r="C151" i="4"/>
  <c r="C153" i="4"/>
  <c r="C154" i="4"/>
  <c r="C155" i="4"/>
  <c r="C156" i="4"/>
  <c r="C157" i="4"/>
  <c r="C159" i="4"/>
  <c r="C160" i="4"/>
  <c r="C161" i="4"/>
  <c r="C162" i="4"/>
  <c r="C163" i="4"/>
  <c r="C165" i="4"/>
  <c r="C166" i="4"/>
  <c r="C167" i="4"/>
  <c r="C168" i="4"/>
  <c r="C169" i="4"/>
  <c r="C171" i="4"/>
  <c r="C172" i="4"/>
  <c r="C173" i="4"/>
  <c r="C174" i="4"/>
  <c r="C175" i="4"/>
  <c r="C176" i="4"/>
  <c r="C178" i="4"/>
  <c r="C179" i="4"/>
  <c r="C180" i="4"/>
  <c r="C181" i="4"/>
  <c r="C182" i="4"/>
  <c r="C184" i="4"/>
  <c r="E184" i="4"/>
  <c r="F184" i="4"/>
  <c r="F236" i="4" s="1"/>
  <c r="C185" i="4"/>
  <c r="C186" i="4"/>
  <c r="C187" i="4"/>
  <c r="C189" i="4"/>
  <c r="C190" i="4"/>
  <c r="C191" i="4"/>
  <c r="C192" i="4"/>
  <c r="C194" i="4"/>
  <c r="C195" i="4"/>
  <c r="C196" i="4"/>
  <c r="C197" i="4"/>
  <c r="C199" i="4"/>
  <c r="C200" i="4"/>
  <c r="C201" i="4"/>
  <c r="C202" i="4"/>
  <c r="C204" i="4"/>
  <c r="C205" i="4"/>
  <c r="C206" i="4"/>
  <c r="C207" i="4"/>
  <c r="C209" i="4"/>
  <c r="C210" i="4"/>
  <c r="C211" i="4"/>
  <c r="C212" i="4"/>
  <c r="C215" i="4"/>
  <c r="C216" i="4"/>
  <c r="C219" i="4"/>
  <c r="C220" i="4"/>
  <c r="D222" i="4"/>
  <c r="C222" i="4" s="1"/>
  <c r="E222" i="4"/>
  <c r="F222" i="4"/>
  <c r="C223" i="4"/>
  <c r="C224" i="4"/>
  <c r="D225" i="4"/>
  <c r="C225" i="4" s="1"/>
  <c r="E225" i="4"/>
  <c r="F225" i="4"/>
  <c r="C226" i="4"/>
  <c r="C227" i="4"/>
  <c r="C228" i="4"/>
  <c r="C229" i="4"/>
  <c r="C230" i="4"/>
  <c r="D232" i="4"/>
  <c r="C232" i="4" s="1"/>
  <c r="E232" i="4"/>
  <c r="F232" i="4"/>
  <c r="C233" i="4"/>
  <c r="C234" i="4"/>
  <c r="C235" i="4"/>
  <c r="D238" i="4"/>
  <c r="E238" i="4"/>
  <c r="F238" i="4"/>
  <c r="C238" i="4" s="1"/>
  <c r="C239" i="4"/>
  <c r="D240" i="4"/>
  <c r="E240" i="4"/>
  <c r="F240" i="4"/>
  <c r="F253" i="4" s="1"/>
  <c r="C241" i="4"/>
  <c r="C242" i="4"/>
  <c r="C243" i="4"/>
  <c r="C244" i="4"/>
  <c r="D245" i="4"/>
  <c r="E245" i="4"/>
  <c r="F245" i="4"/>
  <c r="C246" i="4"/>
  <c r="C247" i="4"/>
  <c r="C248" i="4"/>
  <c r="D249" i="4"/>
  <c r="C249" i="4" s="1"/>
  <c r="E249" i="4"/>
  <c r="F249" i="4"/>
  <c r="C250" i="4"/>
  <c r="C251" i="4"/>
  <c r="C252" i="4"/>
  <c r="D256" i="4"/>
  <c r="E256" i="4"/>
  <c r="F256" i="4"/>
  <c r="C257" i="4"/>
  <c r="C258" i="4"/>
  <c r="C259" i="4"/>
  <c r="D261" i="4"/>
  <c r="E261" i="4"/>
  <c r="F261" i="4"/>
  <c r="C262" i="4"/>
  <c r="C263" i="4"/>
  <c r="C266" i="4"/>
  <c r="C267" i="4"/>
  <c r="C268" i="4"/>
  <c r="C269" i="4"/>
  <c r="D283" i="4"/>
  <c r="C272" i="4"/>
  <c r="C273" i="4"/>
  <c r="C274" i="4"/>
  <c r="C276" i="4"/>
  <c r="D276" i="4"/>
  <c r="E276" i="4"/>
  <c r="F276" i="4"/>
  <c r="C277" i="4"/>
  <c r="C278" i="4"/>
  <c r="C279" i="4"/>
  <c r="D280" i="4"/>
  <c r="C280" i="4" s="1"/>
  <c r="E280" i="4"/>
  <c r="F280" i="4"/>
  <c r="C281" i="4"/>
  <c r="C282" i="4"/>
  <c r="D286" i="4"/>
  <c r="E286" i="4"/>
  <c r="F286" i="4"/>
  <c r="D287" i="4"/>
  <c r="C287" i="4" s="1"/>
  <c r="E287" i="4"/>
  <c r="F287" i="4"/>
  <c r="E288" i="4"/>
  <c r="F288" i="4"/>
  <c r="C288" i="4" s="1"/>
  <c r="D289" i="4"/>
  <c r="E289" i="4"/>
  <c r="F289" i="4"/>
  <c r="C291" i="4"/>
  <c r="C12" i="4" l="1"/>
  <c r="D30" i="4"/>
  <c r="C30" i="4" s="1"/>
  <c r="D264" i="4"/>
  <c r="C261" i="4"/>
  <c r="C32" i="4"/>
  <c r="E292" i="4"/>
  <c r="E264" i="4"/>
  <c r="C289" i="4"/>
  <c r="C271" i="4"/>
  <c r="D253" i="4"/>
  <c r="C253" i="4" s="1"/>
  <c r="C240" i="4"/>
  <c r="C218" i="4"/>
  <c r="E69" i="4"/>
  <c r="E253" i="4"/>
  <c r="E236" i="4"/>
  <c r="C286" i="4"/>
  <c r="F283" i="4"/>
  <c r="C283" i="4" s="1"/>
  <c r="E283" i="4"/>
  <c r="F264" i="4"/>
  <c r="C264" i="4" s="1"/>
  <c r="C245" i="4"/>
  <c r="C214" i="4"/>
  <c r="C71" i="4"/>
  <c r="D26" i="4"/>
  <c r="C26" i="4" s="1"/>
  <c r="F69" i="4"/>
  <c r="F284" i="4" s="1"/>
  <c r="C65" i="4"/>
  <c r="C60" i="4"/>
  <c r="C58" i="4"/>
  <c r="C50" i="4"/>
  <c r="D69" i="4"/>
  <c r="F292" i="4"/>
  <c r="C285" i="4"/>
  <c r="D292" i="4"/>
  <c r="C290" i="4"/>
  <c r="C256" i="4"/>
  <c r="C43" i="4"/>
  <c r="D236" i="4"/>
  <c r="C236" i="4" s="1"/>
  <c r="D79" i="4"/>
  <c r="C79" i="4" s="1"/>
  <c r="E284" i="4" l="1"/>
  <c r="C69" i="4"/>
  <c r="C292" i="4"/>
  <c r="D284" i="4"/>
  <c r="C284" i="4" s="1"/>
</calcChain>
</file>

<file path=xl/sharedStrings.xml><?xml version="1.0" encoding="utf-8"?>
<sst xmlns="http://schemas.openxmlformats.org/spreadsheetml/2006/main" count="551" uniqueCount="374">
  <si>
    <t>Perduotoms iš apskričių įstaigoms išlaikyti</t>
  </si>
  <si>
    <t>Neformaliajam vaikų švietimui</t>
  </si>
  <si>
    <t>Speciali tikslinė dotacija projektų finansavimui</t>
  </si>
  <si>
    <t>VIPA tikslinė dotacija</t>
  </si>
  <si>
    <t>Vietinės reikšmės keliams tiesti, taisyti (remontuoti), rekonstruoti, prižiūrėti, saugaus eismo sąlygoms užtikrinti</t>
  </si>
  <si>
    <t>Skaitmeninio ugdymo plėtrai</t>
  </si>
  <si>
    <t>Viešosios bibliotekos dokumentams įsigyti</t>
  </si>
  <si>
    <t>Vaikų dienos socialinei priežiūrai organizuoti ir teikti</t>
  </si>
  <si>
    <t>Ugdymo reikmėms finansuoti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</si>
  <si>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</si>
  <si>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</si>
  <si>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</si>
  <si>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</si>
  <si>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</si>
  <si>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</si>
  <si>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</si>
  <si>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</si>
  <si>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</si>
  <si>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</si>
  <si>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</si>
  <si>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</si>
  <si>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</si>
  <si>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</si>
  <si>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</si>
  <si>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</si>
  <si>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</si>
  <si>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</si>
  <si>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</si>
  <si>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</si>
  <si>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</si>
  <si>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</si>
  <si>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</si>
  <si>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</si>
  <si>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</si>
  <si>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</si>
  <si>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</si>
  <si>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</si>
  <si>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</si>
  <si>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</si>
  <si>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</si>
  <si>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</si>
  <si>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</si>
  <si>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</si>
  <si>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</si>
  <si>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</si>
  <si>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</si>
  <si>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</si>
  <si>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</si>
  <si>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</si>
  <si>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</si>
  <si>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</si>
  <si>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</si>
  <si>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</si>
  <si>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</si>
  <si>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</si>
  <si>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</si>
  <si>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</si>
  <si>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</si>
  <si>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</si>
  <si>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</si>
  <si>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</si>
  <si>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</si>
  <si>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</si>
  <si>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</si>
  <si>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</si>
  <si>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</si>
  <si>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 xml:space="preserve">                                                                                                                    Šiaulių rajono savivaldybės tarybos</t>
  </si>
  <si>
    <t xml:space="preserve">                                                                                                                     PATVIRTINTA</t>
  </si>
  <si>
    <t>Ilgalaikės paskolos</t>
  </si>
  <si>
    <t xml:space="preserve">                                                                                                                    2021 m. vasario 23 d. sprendimu Nr. T-</t>
  </si>
  <si>
    <t>Kuršėnų šeimos namai</t>
  </si>
  <si>
    <t>Eil.</t>
  </si>
  <si>
    <t>Asignavimų</t>
  </si>
  <si>
    <t>Iš jų :</t>
  </si>
  <si>
    <t>Nr.</t>
  </si>
  <si>
    <t>valdytojas</t>
  </si>
  <si>
    <t>Iš viso</t>
  </si>
  <si>
    <t>išlaidoms</t>
  </si>
  <si>
    <t>turtui</t>
  </si>
  <si>
    <t>iš viso</t>
  </si>
  <si>
    <t>iš jų darbo</t>
  </si>
  <si>
    <t>įsigyti</t>
  </si>
  <si>
    <t>užmok.</t>
  </si>
  <si>
    <t>Savivaldybės biudžeto lėšos</t>
  </si>
  <si>
    <t>Įstaigos pajamos</t>
  </si>
  <si>
    <t>Gruzdžių gimnazija</t>
  </si>
  <si>
    <t>Meškuičių gimnazija</t>
  </si>
  <si>
    <t>Kužių gimnazija</t>
  </si>
  <si>
    <t>Drąsučių mokykla</t>
  </si>
  <si>
    <t>Kairių pagrindinė mokykla</t>
  </si>
  <si>
    <t>Pakapės mokykla</t>
  </si>
  <si>
    <t>Šakynos mokykla</t>
  </si>
  <si>
    <t>Šilėnų mokykla</t>
  </si>
  <si>
    <t>Voveriškių mokykla</t>
  </si>
  <si>
    <t>Specialiųjų ugdymosi poreikių mokiniams</t>
  </si>
  <si>
    <t>Meškuičių lopšelis-darželis</t>
  </si>
  <si>
    <t>Gruzdžių lopšelis-darželis ,,Puriena"</t>
  </si>
  <si>
    <t>Kuršėnų sporto mokykla</t>
  </si>
  <si>
    <t>Kuršėnų meno mokykla</t>
  </si>
  <si>
    <t>Kuršėnų kūrybos namai</t>
  </si>
  <si>
    <t>Švietimo paslaugų centras</t>
  </si>
  <si>
    <t>Švietimo pagalbos tarnyba</t>
  </si>
  <si>
    <t>Savivaldybės administracija</t>
  </si>
  <si>
    <t xml:space="preserve">Valstybės perduotoms funkcijoms </t>
  </si>
  <si>
    <t>Savivaldybės biudžeto lėšų likutis</t>
  </si>
  <si>
    <t>Socialinių paslaugų centras</t>
  </si>
  <si>
    <t>ES finansinės paramos lėšos</t>
  </si>
  <si>
    <t>Savivaldybės biudžeto tikslinės lėšos</t>
  </si>
  <si>
    <t>Bubių seniūnija</t>
  </si>
  <si>
    <t>Ginkūnų seniūnija</t>
  </si>
  <si>
    <t>Gruzdžių seniūnija</t>
  </si>
  <si>
    <t>Kairių seniūnija</t>
  </si>
  <si>
    <t>Kuršėnų kaimiškoji seniūnija</t>
  </si>
  <si>
    <t>Kuršėnų miesto seniūnija</t>
  </si>
  <si>
    <t>Kužių seniūnija</t>
  </si>
  <si>
    <t>Meškuičių seniūnija</t>
  </si>
  <si>
    <t>Raudėnų seniūnija</t>
  </si>
  <si>
    <t>Šakynos seniūnija</t>
  </si>
  <si>
    <t>Šiaulių kaimiškoji seniūnija</t>
  </si>
  <si>
    <t>Viešoji biblioteka</t>
  </si>
  <si>
    <t>Kultūros centras</t>
  </si>
  <si>
    <t>Etninės kultūros ir tradic. amatų c.</t>
  </si>
  <si>
    <t>Savivaldybės mero rezervas</t>
  </si>
  <si>
    <t>Administracijos direktoriaus rezervas</t>
  </si>
  <si>
    <t>Kontrolės ir audito tarnyba</t>
  </si>
  <si>
    <t>Priešgaisrinė tarnyba</t>
  </si>
  <si>
    <t>01 SAVIVALDYBĖS VEIKLOS IR SAUGIOS APLINKOS UŽTIKRINIMO PROGRAMA</t>
  </si>
  <si>
    <t>06 SENIŪNIJŲ VEIKLOS PROGRAMA</t>
  </si>
  <si>
    <t>12 ŠVIETIMO IR SPORTO VEIKLOS PROGRAMA</t>
  </si>
  <si>
    <t>16 SOCIALINĖS PARAMOS, SOCIALINIŲ PASLAUGŲ IR SVEIKATOS PRIEŽIŪROS PROGRAMA</t>
  </si>
  <si>
    <t xml:space="preserve">2021 METŲ ŠIAULIŲ RAJONO SAVIVALDYBĖS BIUDŽETO ASIGNAVIMAI </t>
  </si>
  <si>
    <t>Kuršėnų Lauryno Ivinskio gimnazija</t>
  </si>
  <si>
    <t>Kuršėnų Daugėlių progimnazija</t>
  </si>
  <si>
    <t>Ginkūnų Sofijos ir Vladimiro Zubovų mokykla</t>
  </si>
  <si>
    <t>Kuršėnų Stasio Anglickio mokykla</t>
  </si>
  <si>
    <t>Bazilionų mokykla-daugiafunkcis centras</t>
  </si>
  <si>
    <t>Raudėnų mokykla-daugiafunkcis centras</t>
  </si>
  <si>
    <t>Kuršėnų Pavenčių mokykla-daugiaf. centras</t>
  </si>
  <si>
    <t>Kairių lopšelis-darželis ,,Spindulėlis"</t>
  </si>
  <si>
    <t>Kuršėnų lopšelis-darželis ,,Eglutė"</t>
  </si>
  <si>
    <t>Kuršėnų lopšelis-darželis „Nykštukas"</t>
  </si>
  <si>
    <t>Dubysos aukštupio mokykla</t>
  </si>
  <si>
    <t>Kuršėnų lopšelis-darželis</t>
  </si>
  <si>
    <t>Tarpinstitucinio koordinatoriaus pareigybei išlaikyti</t>
  </si>
  <si>
    <t>Visuomenės sveikatos biuras</t>
  </si>
  <si>
    <t>_____________________________</t>
  </si>
  <si>
    <t>Iš viso 01 programai</t>
  </si>
  <si>
    <t>Iš viso 04 programai</t>
  </si>
  <si>
    <t>Iš viso 05 programai</t>
  </si>
  <si>
    <t>04 EKONOMINĖS PLĖTROS IR VISUOMENINIŲ INICIATYVŲ SKATINIMO PROGRAMA</t>
  </si>
  <si>
    <t>05 PROJEKTŲ FINANSAVIMO PROGRAMA</t>
  </si>
  <si>
    <t>Iš viso 06 programai</t>
  </si>
  <si>
    <t>10 KOMUNALINIO ŪKIO PLĖTROS, SAVIVALDYBĖS TURTO VALDYMO, VIETINĖS REIKŠMĖS KELIŲ, GATVIŲ PRIEŽIŪROS IR VEIKLOS PROGRAMA</t>
  </si>
  <si>
    <t>Iš viso 12 programai</t>
  </si>
  <si>
    <t>Iš viso 10 programai</t>
  </si>
  <si>
    <t>13 KULTŪROS PLĖTROS PROGRAMA</t>
  </si>
  <si>
    <t>Iš viso 13 programai</t>
  </si>
  <si>
    <t>14 APLINKOS APSAUGOS PROGRAMA</t>
  </si>
  <si>
    <t>14.1 APLINKOS APSAUGOS SPECIALIOJI PROGRAMA</t>
  </si>
  <si>
    <t>14.2 KOMUNALINIŲ ATLIEKŲ TVARKYMO IR ADMINISTRAVIMO IŠLAIDOS</t>
  </si>
  <si>
    <t>Iš viso 14 programai</t>
  </si>
  <si>
    <t>Iš viso 16 programai</t>
  </si>
  <si>
    <t>VIPA dotacijos nepanaudotos lėšos</t>
  </si>
  <si>
    <t>Nepanaudotos socialinio būsto lėšos</t>
  </si>
  <si>
    <t>VIP lėšos bibliotekos pastato rekonstrukcija</t>
  </si>
  <si>
    <t>Darbuotojų darbo užmokesčiui didinti</t>
  </si>
  <si>
    <t>Nepanaudotos lėšos (aplinkos apsaugos)</t>
  </si>
  <si>
    <t>Nepanaudotos lėšos (vietinės rinkliavos)</t>
  </si>
  <si>
    <t>Valstybės biudžeto lėšos</t>
  </si>
  <si>
    <t>Nepanaudotos lėšos (žemės sklypai)</t>
  </si>
  <si>
    <t xml:space="preserve">Nepanaudotų  lėšų likutis </t>
  </si>
  <si>
    <t>Socialinio būsto tikslinės lėšos</t>
  </si>
  <si>
    <t>Aplinkos apsaugos tikslinės lėšos</t>
  </si>
  <si>
    <t>ES finansinės paramos lėšos (einamųjų metų)</t>
  </si>
  <si>
    <t>ES finansinės paramos lėšos (praėjusių metų)</t>
  </si>
  <si>
    <t>Įstaigos pajamų likutis</t>
  </si>
  <si>
    <t>Įstaigų pajamos</t>
  </si>
  <si>
    <t>Soc.paslaugų šakos kolektyvinės sutarties įgyvend.</t>
  </si>
  <si>
    <t>1.1</t>
  </si>
  <si>
    <t>4.1</t>
  </si>
  <si>
    <t>1.2</t>
  </si>
  <si>
    <t>1.3</t>
  </si>
  <si>
    <t>1.4</t>
  </si>
  <si>
    <t>1.5</t>
  </si>
  <si>
    <t>1.6</t>
  </si>
  <si>
    <t>1.7</t>
  </si>
  <si>
    <t>1.8</t>
  </si>
  <si>
    <t>2.1</t>
  </si>
  <si>
    <t>3.1</t>
  </si>
  <si>
    <t>3.2</t>
  </si>
  <si>
    <t>5.1</t>
  </si>
  <si>
    <t>5.2</t>
  </si>
  <si>
    <t>5.6</t>
  </si>
  <si>
    <t>5.3</t>
  </si>
  <si>
    <t>5.4</t>
  </si>
  <si>
    <t>5.5</t>
  </si>
  <si>
    <t>5.7</t>
  </si>
  <si>
    <t>5.8</t>
  </si>
  <si>
    <t>6.1</t>
  </si>
  <si>
    <t>7.1</t>
  </si>
  <si>
    <t>7.2</t>
  </si>
  <si>
    <t>8.1</t>
  </si>
  <si>
    <t>9.1</t>
  </si>
  <si>
    <t>10.1</t>
  </si>
  <si>
    <t>11.2</t>
  </si>
  <si>
    <t>12.1</t>
  </si>
  <si>
    <t>13.1</t>
  </si>
  <si>
    <t>14.1</t>
  </si>
  <si>
    <t>14.2</t>
  </si>
  <si>
    <t>15.1</t>
  </si>
  <si>
    <t>16.1</t>
  </si>
  <si>
    <t>17.1</t>
  </si>
  <si>
    <t>18.1</t>
  </si>
  <si>
    <t>18.2</t>
  </si>
  <si>
    <t>18.3</t>
  </si>
  <si>
    <t>18.4</t>
  </si>
  <si>
    <t>18.5</t>
  </si>
  <si>
    <t>18.6</t>
  </si>
  <si>
    <t>18.7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</si>
  <si>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</si>
  <si>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</si>
  <si>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</si>
  <si>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</si>
  <si>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</si>
  <si>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</si>
  <si>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</si>
  <si>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</si>
  <si>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</si>
  <si>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>20.5</t>
  </si>
  <si>
    <t>21.1</t>
  </si>
  <si>
    <t>21.2</t>
  </si>
  <si>
    <t>21.3</t>
  </si>
  <si>
    <t>21.4</t>
  </si>
  <si>
    <t>21.5</t>
  </si>
  <si>
    <t>22.1</t>
  </si>
  <si>
    <t>22.2</t>
  </si>
  <si>
    <t>22.3</t>
  </si>
  <si>
    <t>22.4</t>
  </si>
  <si>
    <t>22.5</t>
  </si>
  <si>
    <t>23.1</t>
  </si>
  <si>
    <t>23.2</t>
  </si>
  <si>
    <t>23.3</t>
  </si>
  <si>
    <t>23.4</t>
  </si>
  <si>
    <t>23.5</t>
  </si>
  <si>
    <t>24.1</t>
  </si>
  <si>
    <t>24.2</t>
  </si>
  <si>
    <t>24.3</t>
  </si>
  <si>
    <t>24.4</t>
  </si>
  <si>
    <t>24.5</t>
  </si>
  <si>
    <t>25.1</t>
  </si>
  <si>
    <t>25.2</t>
  </si>
  <si>
    <t>25.3</t>
  </si>
  <si>
    <t>25.4</t>
  </si>
  <si>
    <t>25.5</t>
  </si>
  <si>
    <t>26.1</t>
  </si>
  <si>
    <t>26.2</t>
  </si>
  <si>
    <t>26.3</t>
  </si>
  <si>
    <t>26.4</t>
  </si>
  <si>
    <t>26.5</t>
  </si>
  <si>
    <t>27.1</t>
  </si>
  <si>
    <t>27.2</t>
  </si>
  <si>
    <t>27.3</t>
  </si>
  <si>
    <t>27.4</t>
  </si>
  <si>
    <t>27.5</t>
  </si>
  <si>
    <t>28.1</t>
  </si>
  <si>
    <t>28.2</t>
  </si>
  <si>
    <t>28.3</t>
  </si>
  <si>
    <t>28.4</t>
  </si>
  <si>
    <t>28.5</t>
  </si>
  <si>
    <t>29.1</t>
  </si>
  <si>
    <t>29.2</t>
  </si>
  <si>
    <t>29.3</t>
  </si>
  <si>
    <t>29.4</t>
  </si>
  <si>
    <t>29.5</t>
  </si>
  <si>
    <t>30.1</t>
  </si>
  <si>
    <t>30.2</t>
  </si>
  <si>
    <t>30.3</t>
  </si>
  <si>
    <t>30.4</t>
  </si>
  <si>
    <t>30.5</t>
  </si>
  <si>
    <t>31.2</t>
  </si>
  <si>
    <t>31.3</t>
  </si>
  <si>
    <t>31.4</t>
  </si>
  <si>
    <t>31.5</t>
  </si>
  <si>
    <t>31.6</t>
  </si>
  <si>
    <t>32.1</t>
  </si>
  <si>
    <t>32.2</t>
  </si>
  <si>
    <t>32.3</t>
  </si>
  <si>
    <t>32.4</t>
  </si>
  <si>
    <t>32.5</t>
  </si>
  <si>
    <t>33.1</t>
  </si>
  <si>
    <t>33.2</t>
  </si>
  <si>
    <t>33.3</t>
  </si>
  <si>
    <t>33.4</t>
  </si>
  <si>
    <t>33.5</t>
  </si>
  <si>
    <t>34.1</t>
  </si>
  <si>
    <t>34.2</t>
  </si>
  <si>
    <t>34.3</t>
  </si>
  <si>
    <t>34.4</t>
  </si>
  <si>
    <t>34.5</t>
  </si>
  <si>
    <t>34.6</t>
  </si>
  <si>
    <t>35.1</t>
  </si>
  <si>
    <t>35.2</t>
  </si>
  <si>
    <t>35.3</t>
  </si>
  <si>
    <t>35.4</t>
  </si>
  <si>
    <t>35.5</t>
  </si>
  <si>
    <t>36.1</t>
  </si>
  <si>
    <t>36.2</t>
  </si>
  <si>
    <t>36.3</t>
  </si>
  <si>
    <t>36.4</t>
  </si>
  <si>
    <t>37.1</t>
  </si>
  <si>
    <t>37.2</t>
  </si>
  <si>
    <t>37.3</t>
  </si>
  <si>
    <t>37.4</t>
  </si>
  <si>
    <t>38.1</t>
  </si>
  <si>
    <t>38.2</t>
  </si>
  <si>
    <t>38.3</t>
  </si>
  <si>
    <t>38.4</t>
  </si>
  <si>
    <t>39.1</t>
  </si>
  <si>
    <t>39.2</t>
  </si>
  <si>
    <t>39.3</t>
  </si>
  <si>
    <t>39.4</t>
  </si>
  <si>
    <t>40.1</t>
  </si>
  <si>
    <t>40.2</t>
  </si>
  <si>
    <t>40.3</t>
  </si>
  <si>
    <t>40.4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</si>
  <si>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</si>
  <si>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</si>
  <si>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</si>
  <si>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</si>
  <si>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</si>
  <si>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</si>
  <si>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</si>
  <si>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</si>
  <si>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</si>
  <si>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43.4</t>
  </si>
  <si>
    <t>44.1</t>
  </si>
  <si>
    <t>44.2</t>
  </si>
  <si>
    <t>45.1</t>
  </si>
  <si>
    <t>46.1</t>
  </si>
  <si>
    <t>46.2</t>
  </si>
  <si>
    <t>46.3</t>
  </si>
  <si>
    <t>46.4</t>
  </si>
  <si>
    <t>47.1</t>
  </si>
  <si>
    <t>47.2</t>
  </si>
  <si>
    <t>47.3</t>
  </si>
  <si>
    <t>48.1</t>
  </si>
  <si>
    <t>49.1</t>
  </si>
  <si>
    <t>49.2</t>
  </si>
  <si>
    <t>49.3</t>
  </si>
  <si>
    <t>49.4</t>
  </si>
  <si>
    <t>50.1</t>
  </si>
  <si>
    <t>50.2</t>
  </si>
  <si>
    <t>50.3</t>
  </si>
  <si>
    <t>51.1</t>
  </si>
  <si>
    <t>51.2</t>
  </si>
  <si>
    <t>51.3</t>
  </si>
  <si>
    <t>52.1</t>
  </si>
  <si>
    <t>52.2</t>
  </si>
  <si>
    <t>52.3</t>
  </si>
  <si>
    <t>53.1</t>
  </si>
  <si>
    <t>53.2</t>
  </si>
  <si>
    <t>54.1</t>
  </si>
  <si>
    <t>54.2</t>
  </si>
  <si>
    <t>54.3</t>
  </si>
  <si>
    <t>54.4</t>
  </si>
  <si>
    <t>55.1</t>
  </si>
  <si>
    <t>55.2</t>
  </si>
  <si>
    <t>55.3</t>
  </si>
  <si>
    <t>55.4</t>
  </si>
  <si>
    <t>56.1</t>
  </si>
  <si>
    <t>56.2</t>
  </si>
  <si>
    <t>56.3</t>
  </si>
  <si>
    <t>57.1</t>
  </si>
  <si>
    <t>57.2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</si>
</sst>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7" xfId="0" applyFont="1" applyBorder="1"/>
    <xf numFmtId="0" fontId="2" fillId="0" borderId="1" xfId="0" applyFont="1" applyBorder="1"/>
    <xf numFmtId="0" fontId="4" fillId="0" borderId="1" xfId="0" applyFont="1" applyBorder="1"/>
    <xf numFmtId="0" fontId="2" fillId="0" borderId="7" xfId="0" applyFont="1" applyBorder="1"/>
    <xf numFmtId="0" fontId="2" fillId="0" borderId="3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1" xfId="0" applyFont="1" applyBorder="1" applyAlignment="1">
      <alignment horizontal="left"/>
    </xf>
    <xf numFmtId="0" fontId="4" fillId="0" borderId="4" xfId="0" applyFont="1" applyBorder="1"/>
    <xf numFmtId="0" fontId="4" fillId="0" borderId="2" xfId="0" applyFont="1" applyBorder="1"/>
    <xf numFmtId="0" fontId="2" fillId="0" borderId="5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8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0" xfId="0" applyFont="1" applyAlignment="1"/>
    <xf numFmtId="0" fontId="2" fillId="0" borderId="2" xfId="0" applyFont="1" applyBorder="1" applyAlignment="1">
      <alignment horizontal="right"/>
    </xf>
    <xf numFmtId="0" fontId="4" fillId="0" borderId="11" xfId="0" applyFont="1" applyBorder="1"/>
    <xf numFmtId="0" fontId="2" fillId="0" borderId="2" xfId="0" applyFont="1" applyBorder="1"/>
    <xf numFmtId="0" fontId="4" fillId="0" borderId="2" xfId="0" applyFont="1" applyBorder="1" applyAlignment="1"/>
    <xf numFmtId="0" fontId="4" fillId="0" borderId="9" xfId="0" applyFont="1" applyBorder="1" applyAlignment="1">
      <alignment horizontal="left"/>
    </xf>
    <xf numFmtId="0" fontId="4" fillId="0" borderId="10" xfId="0" applyFont="1" applyFill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Fill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4" fillId="2" borderId="3" xfId="0" applyFont="1" applyFill="1" applyBorder="1"/>
    <xf numFmtId="0" fontId="4" fillId="2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2" fillId="0" borderId="1" xfId="0" applyFont="1" applyFill="1" applyBorder="1"/>
    <xf numFmtId="0" fontId="6" fillId="0" borderId="1" xfId="0" applyFont="1" applyBorder="1"/>
    <xf numFmtId="0" fontId="2" fillId="2" borderId="3" xfId="0" applyFont="1" applyFill="1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0" fillId="0" borderId="0" xfId="0" applyBorder="1"/>
    <xf numFmtId="0" fontId="2" fillId="0" borderId="1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</cellXfs>
  <cellStyles count="2">
    <cellStyle name="Įprastas" xfId="0" builtinId="0"/>
    <cellStyle name="Normal_F2sa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4"/>
  <sheetViews>
    <sheetView tabSelected="1" topLeftCell="A268" workbookViewId="0">
      <selection activeCell="B290" sqref="B290"/>
    </sheetView>
  </sheetViews>
  <sheetFormatPr defaultRowHeight="15" x14ac:dyDescent="0.25"/>
  <cols>
    <col min="1" max="1" width="4.140625" customWidth="1"/>
    <col min="2" max="2" width="36.5703125" customWidth="1"/>
    <col min="3" max="3" width="11.140625" customWidth="1"/>
    <col min="4" max="4" width="12" customWidth="1"/>
    <col min="5" max="5" width="11.28515625" customWidth="1"/>
    <col min="6" max="6" width="11.7109375" customWidth="1"/>
  </cols>
  <sheetData>
    <row r="1" spans="1:15" ht="15" customHeight="1" x14ac:dyDescent="0.25">
      <c r="A1" s="35"/>
      <c r="B1" s="3" t="s">
        <v>67</v>
      </c>
      <c r="C1" s="3"/>
      <c r="D1" s="4"/>
      <c r="E1" s="4"/>
      <c r="F1" s="4"/>
      <c r="G1" s="54"/>
      <c r="H1" s="55"/>
      <c r="I1" s="55"/>
      <c r="J1" s="55"/>
      <c r="K1" s="55"/>
      <c r="L1" s="55"/>
      <c r="M1" s="55"/>
      <c r="N1" s="55"/>
      <c r="O1" s="55"/>
    </row>
    <row r="2" spans="1:15" ht="15" customHeight="1" x14ac:dyDescent="0.25">
      <c r="A2" s="35"/>
      <c r="B2" s="3" t="s">
        <v>66</v>
      </c>
      <c r="C2" s="3"/>
      <c r="D2" s="4"/>
      <c r="E2" s="4"/>
      <c r="F2" s="4"/>
      <c r="G2" s="54"/>
      <c r="H2" s="55"/>
      <c r="I2" s="55"/>
      <c r="J2" s="55"/>
      <c r="K2" s="55"/>
      <c r="L2" s="55"/>
      <c r="M2" s="55"/>
      <c r="N2" s="55"/>
      <c r="O2" s="55"/>
    </row>
    <row r="3" spans="1:15" ht="15" customHeight="1" x14ac:dyDescent="0.25">
      <c r="A3" s="35"/>
      <c r="B3" s="3" t="s">
        <v>69</v>
      </c>
      <c r="C3" s="3"/>
      <c r="D3" s="4"/>
      <c r="E3" s="4"/>
      <c r="F3" s="4"/>
      <c r="G3" s="54"/>
      <c r="H3" s="55"/>
      <c r="I3" s="55"/>
      <c r="J3" s="55"/>
      <c r="K3" s="55"/>
      <c r="L3" s="55"/>
      <c r="M3" s="55"/>
      <c r="N3" s="55"/>
      <c r="O3" s="55"/>
    </row>
    <row r="4" spans="1:15" x14ac:dyDescent="0.25">
      <c r="A4" s="2"/>
      <c r="B4" s="2"/>
      <c r="C4" s="2"/>
      <c r="D4" s="2"/>
      <c r="E4" s="2"/>
      <c r="F4" s="2"/>
      <c r="G4" s="55"/>
      <c r="H4" s="55"/>
      <c r="I4" s="55"/>
      <c r="J4" s="55"/>
      <c r="K4" s="55"/>
      <c r="L4" s="55"/>
      <c r="M4" s="55"/>
      <c r="N4" s="55"/>
      <c r="O4" s="55"/>
    </row>
    <row r="5" spans="1:15" x14ac:dyDescent="0.25">
      <c r="A5" s="64" t="s">
        <v>130</v>
      </c>
      <c r="B5" s="64"/>
      <c r="C5" s="64"/>
      <c r="D5" s="64"/>
      <c r="E5" s="64"/>
      <c r="F5" s="64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25">
      <c r="A6" s="1"/>
      <c r="B6" s="6"/>
      <c r="C6" s="6"/>
      <c r="D6" s="6"/>
      <c r="E6" s="6"/>
      <c r="F6" s="7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5">
      <c r="A7" s="8" t="s">
        <v>71</v>
      </c>
      <c r="B7" s="53" t="s">
        <v>72</v>
      </c>
      <c r="C7" s="8"/>
      <c r="D7" s="65" t="s">
        <v>73</v>
      </c>
      <c r="E7" s="66"/>
      <c r="F7" s="67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5">
      <c r="A8" s="9" t="s">
        <v>74</v>
      </c>
      <c r="B8" s="52" t="s">
        <v>75</v>
      </c>
      <c r="C8" s="52" t="s">
        <v>76</v>
      </c>
      <c r="D8" s="65" t="s">
        <v>77</v>
      </c>
      <c r="E8" s="67"/>
      <c r="F8" s="52" t="s">
        <v>78</v>
      </c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5">
      <c r="A9" s="9"/>
      <c r="B9" s="9"/>
      <c r="C9" s="9"/>
      <c r="D9" s="53" t="s">
        <v>79</v>
      </c>
      <c r="E9" s="53" t="s">
        <v>80</v>
      </c>
      <c r="F9" s="52" t="s">
        <v>81</v>
      </c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5">
      <c r="A10" s="14"/>
      <c r="B10" s="14"/>
      <c r="C10" s="14"/>
      <c r="D10" s="22"/>
      <c r="E10" s="22" t="s">
        <v>82</v>
      </c>
      <c r="F10" s="14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5">
      <c r="A11" s="42"/>
      <c r="B11" s="68" t="s">
        <v>126</v>
      </c>
      <c r="C11" s="69"/>
      <c r="D11" s="69"/>
      <c r="E11" s="69"/>
      <c r="F11" s="70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5">
      <c r="A12" s="10" t="s">
        <v>9</v>
      </c>
      <c r="B12" s="25" t="s">
        <v>102</v>
      </c>
      <c r="C12" s="13">
        <f t="shared" ref="C12:C20" si="0">D12+F12</f>
        <v>7314373</v>
      </c>
      <c r="D12" s="10">
        <f>SUM(D13:D20)</f>
        <v>6136833</v>
      </c>
      <c r="E12" s="10">
        <f t="shared" ref="E12:F12" si="1">SUM(E13:E20)</f>
        <v>4420000</v>
      </c>
      <c r="F12" s="10">
        <f t="shared" si="1"/>
        <v>1177540</v>
      </c>
      <c r="G12" s="55"/>
      <c r="H12" s="55"/>
      <c r="I12" s="55"/>
      <c r="J12" s="55"/>
      <c r="K12" s="55"/>
      <c r="L12" s="55"/>
      <c r="M12" s="55"/>
      <c r="N12" s="55"/>
      <c r="O12" s="55"/>
    </row>
    <row r="13" spans="1:15" ht="16.5" customHeight="1" x14ac:dyDescent="0.25">
      <c r="A13" s="11" t="s">
        <v>178</v>
      </c>
      <c r="B13" s="24" t="s">
        <v>103</v>
      </c>
      <c r="C13" s="8">
        <f t="shared" si="0"/>
        <v>449934</v>
      </c>
      <c r="D13" s="11">
        <v>449934</v>
      </c>
      <c r="E13" s="11">
        <v>420729</v>
      </c>
      <c r="F13" s="11"/>
      <c r="G13" s="55"/>
      <c r="H13" s="55"/>
      <c r="I13" s="55"/>
      <c r="J13" s="55"/>
      <c r="K13" s="55"/>
      <c r="L13" s="55"/>
      <c r="M13" s="55"/>
      <c r="N13" s="55"/>
      <c r="O13" s="55"/>
    </row>
    <row r="14" spans="1:15" x14ac:dyDescent="0.25">
      <c r="A14" s="11" t="s">
        <v>180</v>
      </c>
      <c r="B14" s="11" t="s">
        <v>83</v>
      </c>
      <c r="C14" s="8">
        <f t="shared" si="0"/>
        <v>6544892</v>
      </c>
      <c r="D14" s="11">
        <v>5545899</v>
      </c>
      <c r="E14" s="11">
        <v>3975908</v>
      </c>
      <c r="F14" s="11">
        <v>998993</v>
      </c>
      <c r="G14" s="55"/>
      <c r="H14" s="55"/>
      <c r="I14" s="55"/>
      <c r="J14" s="55"/>
      <c r="K14" s="55"/>
      <c r="L14" s="55"/>
      <c r="M14" s="55"/>
      <c r="N14" s="55"/>
      <c r="O14" s="55"/>
    </row>
    <row r="15" spans="1:15" x14ac:dyDescent="0.25">
      <c r="A15" s="11" t="s">
        <v>181</v>
      </c>
      <c r="B15" s="8" t="s">
        <v>122</v>
      </c>
      <c r="C15" s="8">
        <f t="shared" si="0"/>
        <v>7300</v>
      </c>
      <c r="D15" s="8">
        <v>7300</v>
      </c>
      <c r="E15" s="8"/>
      <c r="F15" s="8"/>
      <c r="G15" s="55"/>
      <c r="H15" s="55"/>
      <c r="I15" s="55"/>
      <c r="J15" s="55"/>
      <c r="K15" s="55"/>
      <c r="L15" s="55"/>
      <c r="M15" s="55"/>
      <c r="N15" s="55"/>
      <c r="O15" s="55"/>
    </row>
    <row r="16" spans="1:15" x14ac:dyDescent="0.25">
      <c r="A16" s="11" t="s">
        <v>182</v>
      </c>
      <c r="B16" s="11" t="s">
        <v>123</v>
      </c>
      <c r="C16" s="8">
        <f t="shared" si="0"/>
        <v>90000</v>
      </c>
      <c r="D16" s="8">
        <v>90000</v>
      </c>
      <c r="E16" s="11"/>
      <c r="F16" s="11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5">
      <c r="A17" s="11" t="s">
        <v>183</v>
      </c>
      <c r="B17" s="11" t="s">
        <v>7</v>
      </c>
      <c r="C17" s="8">
        <f t="shared" si="0"/>
        <v>4700</v>
      </c>
      <c r="D17" s="45">
        <v>4700</v>
      </c>
      <c r="E17" s="8">
        <v>4633</v>
      </c>
      <c r="F17" s="8"/>
      <c r="G17" s="55"/>
      <c r="H17" s="55"/>
      <c r="I17" s="55"/>
      <c r="J17" s="55"/>
      <c r="K17" s="55"/>
      <c r="L17" s="55"/>
      <c r="M17" s="55"/>
      <c r="N17" s="55"/>
      <c r="O17" s="55"/>
    </row>
    <row r="18" spans="1:15" x14ac:dyDescent="0.25">
      <c r="A18" s="11" t="s">
        <v>184</v>
      </c>
      <c r="B18" s="11" t="s">
        <v>104</v>
      </c>
      <c r="C18" s="8">
        <f t="shared" si="0"/>
        <v>178547</v>
      </c>
      <c r="D18" s="45"/>
      <c r="E18" s="8"/>
      <c r="F18" s="8">
        <v>178547</v>
      </c>
      <c r="G18" s="55"/>
      <c r="H18" s="55"/>
      <c r="I18" s="55"/>
      <c r="J18" s="55"/>
      <c r="K18" s="55"/>
      <c r="L18" s="55"/>
      <c r="M18" s="55"/>
      <c r="N18" s="55"/>
      <c r="O18" s="55"/>
    </row>
    <row r="19" spans="1:15" x14ac:dyDescent="0.25">
      <c r="A19" s="11" t="s">
        <v>185</v>
      </c>
      <c r="B19" s="11" t="s">
        <v>169</v>
      </c>
      <c r="C19" s="8">
        <f t="shared" si="0"/>
        <v>20000</v>
      </c>
      <c r="D19" s="8">
        <v>20000</v>
      </c>
      <c r="E19" s="8"/>
      <c r="F19" s="8"/>
      <c r="G19" s="55"/>
      <c r="H19" s="55"/>
      <c r="I19" s="55"/>
      <c r="J19" s="55"/>
      <c r="K19" s="55"/>
      <c r="L19" s="55"/>
      <c r="M19" s="55"/>
      <c r="N19" s="55"/>
      <c r="O19" s="55"/>
    </row>
    <row r="20" spans="1:15" x14ac:dyDescent="0.25">
      <c r="A20" s="11" t="s">
        <v>186</v>
      </c>
      <c r="B20" s="20" t="s">
        <v>143</v>
      </c>
      <c r="C20" s="11">
        <f t="shared" si="0"/>
        <v>19000</v>
      </c>
      <c r="D20" s="46">
        <v>19000</v>
      </c>
      <c r="E20" s="37">
        <v>18730</v>
      </c>
      <c r="F20" s="11"/>
      <c r="G20" s="55"/>
      <c r="H20" s="55"/>
      <c r="I20" s="55"/>
      <c r="J20" s="55"/>
      <c r="K20" s="55"/>
      <c r="L20" s="55"/>
      <c r="M20" s="55"/>
      <c r="N20" s="55"/>
      <c r="O20" s="55"/>
    </row>
    <row r="21" spans="1:15" x14ac:dyDescent="0.25">
      <c r="A21" s="30" t="s">
        <v>10</v>
      </c>
      <c r="B21" s="32" t="s">
        <v>124</v>
      </c>
      <c r="C21" s="19">
        <f>D21+F21</f>
        <v>111800</v>
      </c>
      <c r="D21" s="19">
        <f>SUM(D22:D22)</f>
        <v>111800</v>
      </c>
      <c r="E21" s="19">
        <f t="shared" ref="E21:F21" si="2">SUM(E22:E22)</f>
        <v>100900</v>
      </c>
      <c r="F21" s="19">
        <f t="shared" si="2"/>
        <v>0</v>
      </c>
      <c r="G21" s="55"/>
      <c r="H21" s="55"/>
      <c r="I21" s="55"/>
      <c r="J21" s="55"/>
      <c r="K21" s="55"/>
      <c r="L21" s="55"/>
      <c r="M21" s="55"/>
      <c r="N21" s="55"/>
      <c r="O21" s="55"/>
    </row>
    <row r="22" spans="1:15" x14ac:dyDescent="0.25">
      <c r="A22" s="16" t="s">
        <v>187</v>
      </c>
      <c r="B22" s="15" t="s">
        <v>83</v>
      </c>
      <c r="C22" s="14">
        <f>D22+F22</f>
        <v>111800</v>
      </c>
      <c r="D22" s="8">
        <v>111800</v>
      </c>
      <c r="E22" s="8">
        <v>100900</v>
      </c>
      <c r="F22" s="8"/>
      <c r="G22" s="55"/>
      <c r="H22" s="55"/>
      <c r="I22" s="55"/>
      <c r="J22" s="55"/>
      <c r="K22" s="55"/>
      <c r="L22" s="55"/>
      <c r="M22" s="55"/>
      <c r="N22" s="55"/>
      <c r="O22" s="55"/>
    </row>
    <row r="23" spans="1:15" x14ac:dyDescent="0.25">
      <c r="A23" s="30" t="s">
        <v>11</v>
      </c>
      <c r="B23" s="33" t="s">
        <v>125</v>
      </c>
      <c r="C23" s="13">
        <f t="shared" ref="C23:C26" si="3">D23+F23</f>
        <v>576200</v>
      </c>
      <c r="D23" s="13">
        <f>SUM(D24+D25)</f>
        <v>576200</v>
      </c>
      <c r="E23" s="13">
        <f t="shared" ref="E23:F23" si="4">SUM(E24+E25)</f>
        <v>530900</v>
      </c>
      <c r="F23" s="13">
        <f t="shared" si="4"/>
        <v>0</v>
      </c>
    </row>
    <row r="24" spans="1:15" x14ac:dyDescent="0.25">
      <c r="A24" s="16" t="s">
        <v>188</v>
      </c>
      <c r="B24" s="34" t="s">
        <v>103</v>
      </c>
      <c r="C24" s="8">
        <f t="shared" si="3"/>
        <v>561200</v>
      </c>
      <c r="D24" s="11">
        <v>561200</v>
      </c>
      <c r="E24" s="11">
        <v>530900</v>
      </c>
      <c r="F24" s="11"/>
    </row>
    <row r="25" spans="1:15" x14ac:dyDescent="0.25">
      <c r="A25" s="16" t="s">
        <v>189</v>
      </c>
      <c r="B25" s="18" t="s">
        <v>83</v>
      </c>
      <c r="C25" s="8">
        <f t="shared" si="3"/>
        <v>15000</v>
      </c>
      <c r="D25" s="11">
        <v>15000</v>
      </c>
      <c r="E25" s="11"/>
      <c r="F25" s="11"/>
    </row>
    <row r="26" spans="1:15" x14ac:dyDescent="0.25">
      <c r="A26" s="16"/>
      <c r="B26" s="36" t="s">
        <v>146</v>
      </c>
      <c r="C26" s="10">
        <f t="shared" si="3"/>
        <v>8002373</v>
      </c>
      <c r="D26" s="29">
        <f>SUM(D12+D21+D23)</f>
        <v>6824833</v>
      </c>
      <c r="E26" s="29">
        <f t="shared" ref="E26:F26" si="5">SUM(E12+E21+E23)</f>
        <v>5051800</v>
      </c>
      <c r="F26" s="29">
        <f t="shared" si="5"/>
        <v>1177540</v>
      </c>
    </row>
    <row r="27" spans="1:15" x14ac:dyDescent="0.25">
      <c r="A27" s="30"/>
      <c r="B27" s="68" t="s">
        <v>149</v>
      </c>
      <c r="C27" s="69"/>
      <c r="D27" s="69"/>
      <c r="E27" s="69"/>
      <c r="F27" s="70"/>
    </row>
    <row r="28" spans="1:15" x14ac:dyDescent="0.25">
      <c r="A28" s="16" t="s">
        <v>12</v>
      </c>
      <c r="B28" s="25" t="s">
        <v>102</v>
      </c>
      <c r="C28" s="13">
        <f t="shared" ref="C28:C30" si="6">D28+F28</f>
        <v>209900</v>
      </c>
      <c r="D28" s="10">
        <f>SUM(D29)</f>
        <v>209900</v>
      </c>
      <c r="E28" s="10">
        <f t="shared" ref="E28:F28" si="7">SUM(E29)</f>
        <v>0</v>
      </c>
      <c r="F28" s="10">
        <f t="shared" si="7"/>
        <v>0</v>
      </c>
    </row>
    <row r="29" spans="1:15" x14ac:dyDescent="0.25">
      <c r="A29" s="16" t="s">
        <v>179</v>
      </c>
      <c r="B29" s="11" t="s">
        <v>83</v>
      </c>
      <c r="C29" s="11">
        <f t="shared" si="6"/>
        <v>209900</v>
      </c>
      <c r="D29" s="11">
        <v>209900</v>
      </c>
      <c r="E29" s="11"/>
      <c r="F29" s="11"/>
    </row>
    <row r="30" spans="1:15" x14ac:dyDescent="0.25">
      <c r="A30" s="16"/>
      <c r="B30" s="36" t="s">
        <v>147</v>
      </c>
      <c r="C30" s="10">
        <f t="shared" si="6"/>
        <v>209900</v>
      </c>
      <c r="D30" s="10">
        <f>SUM(D28)</f>
        <v>209900</v>
      </c>
      <c r="E30" s="10">
        <f t="shared" ref="E30:F30" si="8">SUM(E28)</f>
        <v>0</v>
      </c>
      <c r="F30" s="10">
        <f t="shared" si="8"/>
        <v>0</v>
      </c>
    </row>
    <row r="31" spans="1:15" x14ac:dyDescent="0.25">
      <c r="A31" s="30"/>
      <c r="B31" s="68" t="s">
        <v>150</v>
      </c>
      <c r="C31" s="69"/>
      <c r="D31" s="69"/>
      <c r="E31" s="69"/>
      <c r="F31" s="70"/>
    </row>
    <row r="32" spans="1:15" ht="17.25" customHeight="1" x14ac:dyDescent="0.25">
      <c r="A32" s="30" t="s">
        <v>13</v>
      </c>
      <c r="B32" s="48" t="s">
        <v>102</v>
      </c>
      <c r="C32" s="47">
        <f>SUM(D32+F32)</f>
        <v>4164594</v>
      </c>
      <c r="D32" s="47">
        <f>SUM(D33:D40)</f>
        <v>111214</v>
      </c>
      <c r="E32" s="47">
        <f t="shared" ref="E32:F32" si="9">SUM(E33:E40)</f>
        <v>55083</v>
      </c>
      <c r="F32" s="47">
        <f t="shared" si="9"/>
        <v>4053380</v>
      </c>
    </row>
    <row r="33" spans="1:6" ht="15.75" customHeight="1" x14ac:dyDescent="0.25">
      <c r="A33" s="16" t="s">
        <v>190</v>
      </c>
      <c r="B33" s="11" t="s">
        <v>83</v>
      </c>
      <c r="C33" s="8">
        <f t="shared" ref="C33:C41" si="10">D33+F33</f>
        <v>545580</v>
      </c>
      <c r="D33" s="11"/>
      <c r="E33" s="11"/>
      <c r="F33" s="11">
        <v>545580</v>
      </c>
    </row>
    <row r="34" spans="1:6" x14ac:dyDescent="0.25">
      <c r="A34" s="16" t="s">
        <v>191</v>
      </c>
      <c r="B34" s="11" t="s">
        <v>104</v>
      </c>
      <c r="C34" s="8">
        <f t="shared" si="10"/>
        <v>204420</v>
      </c>
      <c r="D34" s="11">
        <v>104420</v>
      </c>
      <c r="E34" s="11">
        <v>48521</v>
      </c>
      <c r="F34" s="11">
        <v>100000</v>
      </c>
    </row>
    <row r="35" spans="1:6" x14ac:dyDescent="0.25">
      <c r="A35" s="16" t="s">
        <v>193</v>
      </c>
      <c r="B35" s="8" t="s">
        <v>173</v>
      </c>
      <c r="C35" s="8">
        <f t="shared" si="10"/>
        <v>1450000</v>
      </c>
      <c r="D35" s="45"/>
      <c r="E35" s="8"/>
      <c r="F35" s="8">
        <v>1450000</v>
      </c>
    </row>
    <row r="36" spans="1:6" x14ac:dyDescent="0.25">
      <c r="A36" s="16" t="s">
        <v>194</v>
      </c>
      <c r="B36" s="8" t="s">
        <v>174</v>
      </c>
      <c r="C36" s="8">
        <f t="shared" si="10"/>
        <v>763000</v>
      </c>
      <c r="D36" s="45"/>
      <c r="E36" s="8"/>
      <c r="F36" s="8">
        <v>763000</v>
      </c>
    </row>
    <row r="37" spans="1:6" x14ac:dyDescent="0.25">
      <c r="A37" s="16" t="s">
        <v>195</v>
      </c>
      <c r="B37" s="8" t="s">
        <v>3</v>
      </c>
      <c r="C37" s="8">
        <f t="shared" si="10"/>
        <v>150000</v>
      </c>
      <c r="D37" s="8"/>
      <c r="E37" s="8"/>
      <c r="F37" s="8">
        <v>150000</v>
      </c>
    </row>
    <row r="38" spans="1:6" x14ac:dyDescent="0.25">
      <c r="A38" s="16" t="s">
        <v>192</v>
      </c>
      <c r="B38" s="8" t="s">
        <v>162</v>
      </c>
      <c r="C38" s="8">
        <f t="shared" si="10"/>
        <v>6794</v>
      </c>
      <c r="D38" s="8">
        <v>6794</v>
      </c>
      <c r="E38" s="8">
        <v>6562</v>
      </c>
      <c r="F38" s="8"/>
    </row>
    <row r="39" spans="1:6" x14ac:dyDescent="0.25">
      <c r="A39" s="16" t="s">
        <v>196</v>
      </c>
      <c r="B39" s="8" t="s">
        <v>2</v>
      </c>
      <c r="C39" s="8">
        <f t="shared" si="10"/>
        <v>16800</v>
      </c>
      <c r="D39" s="8"/>
      <c r="E39" s="8"/>
      <c r="F39" s="8">
        <v>16800</v>
      </c>
    </row>
    <row r="40" spans="1:6" x14ac:dyDescent="0.25">
      <c r="A40" s="16" t="s">
        <v>197</v>
      </c>
      <c r="B40" s="11" t="s">
        <v>68</v>
      </c>
      <c r="C40" s="8">
        <f t="shared" si="10"/>
        <v>1028000</v>
      </c>
      <c r="D40" s="11"/>
      <c r="E40" s="11"/>
      <c r="F40" s="11">
        <v>1028000</v>
      </c>
    </row>
    <row r="41" spans="1:6" x14ac:dyDescent="0.25">
      <c r="A41" s="30"/>
      <c r="B41" s="36" t="s">
        <v>148</v>
      </c>
      <c r="C41" s="10">
        <f t="shared" si="10"/>
        <v>4164594</v>
      </c>
      <c r="D41" s="29">
        <f>SUM(D33:D40)</f>
        <v>111214</v>
      </c>
      <c r="E41" s="29">
        <f>SUM(E33:E40)</f>
        <v>55083</v>
      </c>
      <c r="F41" s="29">
        <f t="shared" ref="F41" si="11">SUM(F33:F40)</f>
        <v>4053380</v>
      </c>
    </row>
    <row r="42" spans="1:6" x14ac:dyDescent="0.25">
      <c r="A42" s="25"/>
      <c r="B42" s="68" t="s">
        <v>127</v>
      </c>
      <c r="C42" s="69"/>
      <c r="D42" s="69"/>
      <c r="E42" s="69"/>
      <c r="F42" s="70"/>
    </row>
    <row r="43" spans="1:6" x14ac:dyDescent="0.25">
      <c r="A43" s="30" t="s">
        <v>14</v>
      </c>
      <c r="B43" s="43" t="s">
        <v>102</v>
      </c>
      <c r="C43" s="10">
        <f t="shared" ref="C43:C68" si="12">D43+F43</f>
        <v>335730</v>
      </c>
      <c r="D43" s="10">
        <f>SUM(D44)</f>
        <v>335730</v>
      </c>
      <c r="E43" s="10">
        <f>SUM(E44)</f>
        <v>0</v>
      </c>
      <c r="F43" s="10">
        <f>SUM(F44)</f>
        <v>0</v>
      </c>
    </row>
    <row r="44" spans="1:6" x14ac:dyDescent="0.25">
      <c r="A44" s="16" t="s">
        <v>198</v>
      </c>
      <c r="B44" s="15" t="s">
        <v>107</v>
      </c>
      <c r="C44" s="8">
        <f t="shared" si="12"/>
        <v>335730</v>
      </c>
      <c r="D44" s="8">
        <v>335730</v>
      </c>
      <c r="E44" s="8"/>
      <c r="F44" s="8"/>
    </row>
    <row r="45" spans="1:6" x14ac:dyDescent="0.25">
      <c r="A45" s="30" t="s">
        <v>15</v>
      </c>
      <c r="B45" s="28" t="s">
        <v>108</v>
      </c>
      <c r="C45" s="51">
        <f t="shared" si="12"/>
        <v>72315</v>
      </c>
      <c r="D45" s="13">
        <f>SUM(D46+D47)</f>
        <v>68815</v>
      </c>
      <c r="E45" s="13">
        <f t="shared" ref="E45:F45" si="13">SUM(E46+E47)</f>
        <v>0</v>
      </c>
      <c r="F45" s="13">
        <f t="shared" si="13"/>
        <v>3500</v>
      </c>
    </row>
    <row r="46" spans="1:6" x14ac:dyDescent="0.25">
      <c r="A46" s="16" t="s">
        <v>199</v>
      </c>
      <c r="B46" s="18" t="s">
        <v>83</v>
      </c>
      <c r="C46" s="11">
        <f t="shared" si="12"/>
        <v>68815</v>
      </c>
      <c r="D46" s="46">
        <v>65315</v>
      </c>
      <c r="E46" s="11"/>
      <c r="F46" s="11">
        <v>3500</v>
      </c>
    </row>
    <row r="47" spans="1:6" x14ac:dyDescent="0.25">
      <c r="A47" s="16" t="s">
        <v>200</v>
      </c>
      <c r="B47" s="15" t="s">
        <v>107</v>
      </c>
      <c r="C47" s="11">
        <f t="shared" si="12"/>
        <v>3500</v>
      </c>
      <c r="D47" s="45">
        <v>3500</v>
      </c>
      <c r="E47" s="8"/>
      <c r="F47" s="8"/>
    </row>
    <row r="48" spans="1:6" x14ac:dyDescent="0.25">
      <c r="A48" s="30" t="s">
        <v>16</v>
      </c>
      <c r="B48" s="28" t="s">
        <v>109</v>
      </c>
      <c r="C48" s="63">
        <f t="shared" si="12"/>
        <v>40402</v>
      </c>
      <c r="D48" s="51">
        <f>SUM(D49)</f>
        <v>38902</v>
      </c>
      <c r="E48" s="13">
        <f>SUM(E49)</f>
        <v>0</v>
      </c>
      <c r="F48" s="13">
        <f>SUM(F49)</f>
        <v>1500</v>
      </c>
    </row>
    <row r="49" spans="1:6" x14ac:dyDescent="0.25">
      <c r="A49" s="16" t="s">
        <v>201</v>
      </c>
      <c r="B49" s="15" t="s">
        <v>83</v>
      </c>
      <c r="C49" s="11">
        <f t="shared" si="12"/>
        <v>40402</v>
      </c>
      <c r="D49" s="45">
        <v>38902</v>
      </c>
      <c r="E49" s="8"/>
      <c r="F49" s="8">
        <v>1500</v>
      </c>
    </row>
    <row r="50" spans="1:6" x14ac:dyDescent="0.25">
      <c r="A50" s="30" t="s">
        <v>17</v>
      </c>
      <c r="B50" s="28" t="s">
        <v>110</v>
      </c>
      <c r="C50" s="63">
        <f t="shared" si="12"/>
        <v>48673</v>
      </c>
      <c r="D50" s="51">
        <f>SUM(D51)</f>
        <v>47173</v>
      </c>
      <c r="E50" s="13">
        <f>SUM(E51)</f>
        <v>0</v>
      </c>
      <c r="F50" s="13">
        <f>SUM(F51)</f>
        <v>1500</v>
      </c>
    </row>
    <row r="51" spans="1:6" x14ac:dyDescent="0.25">
      <c r="A51" s="16" t="s">
        <v>202</v>
      </c>
      <c r="B51" s="18" t="s">
        <v>83</v>
      </c>
      <c r="C51" s="11">
        <f t="shared" si="12"/>
        <v>48673</v>
      </c>
      <c r="D51" s="46">
        <v>47173</v>
      </c>
      <c r="E51" s="11"/>
      <c r="F51" s="11">
        <v>1500</v>
      </c>
    </row>
    <row r="52" spans="1:6" x14ac:dyDescent="0.25">
      <c r="A52" s="30" t="s">
        <v>18</v>
      </c>
      <c r="B52" s="28" t="s">
        <v>111</v>
      </c>
      <c r="C52" s="10">
        <f t="shared" si="12"/>
        <v>45200</v>
      </c>
      <c r="D52" s="51">
        <f>SUM(D53)</f>
        <v>40200</v>
      </c>
      <c r="E52" s="13">
        <f>SUM(E53)</f>
        <v>0</v>
      </c>
      <c r="F52" s="13">
        <f>SUM(F53)</f>
        <v>5000</v>
      </c>
    </row>
    <row r="53" spans="1:6" x14ac:dyDescent="0.25">
      <c r="A53" s="16" t="s">
        <v>203</v>
      </c>
      <c r="B53" s="18" t="s">
        <v>83</v>
      </c>
      <c r="C53" s="11">
        <f t="shared" si="12"/>
        <v>45200</v>
      </c>
      <c r="D53" s="46">
        <v>40200</v>
      </c>
      <c r="E53" s="11"/>
      <c r="F53" s="11">
        <v>5000</v>
      </c>
    </row>
    <row r="54" spans="1:6" x14ac:dyDescent="0.25">
      <c r="A54" s="30" t="s">
        <v>19</v>
      </c>
      <c r="B54" s="28" t="s">
        <v>112</v>
      </c>
      <c r="C54" s="63">
        <f t="shared" si="12"/>
        <v>72611</v>
      </c>
      <c r="D54" s="51">
        <f>SUM(D55)</f>
        <v>61974</v>
      </c>
      <c r="E54" s="13">
        <f>SUM(E55)</f>
        <v>0</v>
      </c>
      <c r="F54" s="13">
        <f>SUM(F55)</f>
        <v>10637</v>
      </c>
    </row>
    <row r="55" spans="1:6" x14ac:dyDescent="0.25">
      <c r="A55" s="16" t="s">
        <v>204</v>
      </c>
      <c r="B55" s="15" t="s">
        <v>83</v>
      </c>
      <c r="C55" s="11">
        <f t="shared" si="12"/>
        <v>72611</v>
      </c>
      <c r="D55" s="45">
        <v>61974</v>
      </c>
      <c r="E55" s="8">
        <v>0</v>
      </c>
      <c r="F55" s="8">
        <v>10637</v>
      </c>
    </row>
    <row r="56" spans="1:6" x14ac:dyDescent="0.25">
      <c r="A56" s="30" t="s">
        <v>20</v>
      </c>
      <c r="B56" s="28" t="s">
        <v>113</v>
      </c>
      <c r="C56" s="63">
        <f t="shared" si="12"/>
        <v>526400</v>
      </c>
      <c r="D56" s="51">
        <f>SUM(D57)</f>
        <v>526400</v>
      </c>
      <c r="E56" s="13">
        <f t="shared" ref="E56:F56" si="14">SUM(E57)</f>
        <v>0</v>
      </c>
      <c r="F56" s="13">
        <f t="shared" si="14"/>
        <v>0</v>
      </c>
    </row>
    <row r="57" spans="1:6" x14ac:dyDescent="0.25">
      <c r="A57" s="16" t="s">
        <v>205</v>
      </c>
      <c r="B57" s="15" t="s">
        <v>83</v>
      </c>
      <c r="C57" s="11">
        <f t="shared" si="12"/>
        <v>526400</v>
      </c>
      <c r="D57" s="45">
        <v>526400</v>
      </c>
      <c r="E57" s="8"/>
      <c r="F57" s="8"/>
    </row>
    <row r="58" spans="1:6" x14ac:dyDescent="0.25">
      <c r="A58" s="30" t="s">
        <v>21</v>
      </c>
      <c r="B58" s="28" t="s">
        <v>114</v>
      </c>
      <c r="C58" s="63">
        <f t="shared" si="12"/>
        <v>49835</v>
      </c>
      <c r="D58" s="51">
        <f>SUM(D59)</f>
        <v>49085</v>
      </c>
      <c r="E58" s="13">
        <f>SUM(E59)</f>
        <v>0</v>
      </c>
      <c r="F58" s="13">
        <f>SUM(F59)</f>
        <v>750</v>
      </c>
    </row>
    <row r="59" spans="1:6" x14ac:dyDescent="0.25">
      <c r="A59" s="16" t="s">
        <v>206</v>
      </c>
      <c r="B59" s="15" t="s">
        <v>83</v>
      </c>
      <c r="C59" s="11">
        <f t="shared" si="12"/>
        <v>49835</v>
      </c>
      <c r="D59" s="45">
        <v>49085</v>
      </c>
      <c r="E59" s="8"/>
      <c r="F59" s="8">
        <v>750</v>
      </c>
    </row>
    <row r="60" spans="1:6" x14ac:dyDescent="0.25">
      <c r="A60" s="30" t="s">
        <v>22</v>
      </c>
      <c r="B60" s="28" t="s">
        <v>115</v>
      </c>
      <c r="C60" s="10">
        <f t="shared" si="12"/>
        <v>40608</v>
      </c>
      <c r="D60" s="51">
        <f>SUM(D61+D62)</f>
        <v>36608</v>
      </c>
      <c r="E60" s="51">
        <f t="shared" ref="E60:F60" si="15">SUM(E61+E62)</f>
        <v>0</v>
      </c>
      <c r="F60" s="51">
        <f t="shared" si="15"/>
        <v>4000</v>
      </c>
    </row>
    <row r="61" spans="1:6" x14ac:dyDescent="0.25">
      <c r="A61" s="16" t="s">
        <v>207</v>
      </c>
      <c r="B61" s="15" t="s">
        <v>83</v>
      </c>
      <c r="C61" s="11">
        <f t="shared" si="12"/>
        <v>37608</v>
      </c>
      <c r="D61" s="45">
        <v>33608</v>
      </c>
      <c r="E61" s="8"/>
      <c r="F61" s="8">
        <v>4000</v>
      </c>
    </row>
    <row r="62" spans="1:6" x14ac:dyDescent="0.25">
      <c r="A62" s="16" t="s">
        <v>208</v>
      </c>
      <c r="B62" s="15" t="s">
        <v>107</v>
      </c>
      <c r="C62" s="11">
        <f t="shared" si="12"/>
        <v>3000</v>
      </c>
      <c r="D62" s="45">
        <v>3000</v>
      </c>
      <c r="E62" s="8"/>
      <c r="F62" s="8"/>
    </row>
    <row r="63" spans="1:6" x14ac:dyDescent="0.25">
      <c r="A63" s="30" t="s">
        <v>23</v>
      </c>
      <c r="B63" s="28" t="s">
        <v>116</v>
      </c>
      <c r="C63" s="10">
        <f t="shared" si="12"/>
        <v>33420</v>
      </c>
      <c r="D63" s="51">
        <f>SUM(D64)</f>
        <v>31920</v>
      </c>
      <c r="E63" s="13">
        <f>SUM(E64)</f>
        <v>0</v>
      </c>
      <c r="F63" s="13">
        <f>SUM(F64)</f>
        <v>1500</v>
      </c>
    </row>
    <row r="64" spans="1:6" x14ac:dyDescent="0.25">
      <c r="A64" s="16" t="s">
        <v>209</v>
      </c>
      <c r="B64" s="15" t="s">
        <v>83</v>
      </c>
      <c r="C64" s="11">
        <f t="shared" si="12"/>
        <v>33420</v>
      </c>
      <c r="D64" s="45">
        <v>31920</v>
      </c>
      <c r="E64" s="8"/>
      <c r="F64" s="8">
        <v>1500</v>
      </c>
    </row>
    <row r="65" spans="1:6" x14ac:dyDescent="0.25">
      <c r="A65" s="30" t="s">
        <v>24</v>
      </c>
      <c r="B65" s="28" t="s">
        <v>117</v>
      </c>
      <c r="C65" s="10">
        <f t="shared" si="12"/>
        <v>37435</v>
      </c>
      <c r="D65" s="51">
        <f>SUM(D66)</f>
        <v>32935</v>
      </c>
      <c r="E65" s="13">
        <f>SUM(E66)</f>
        <v>0</v>
      </c>
      <c r="F65" s="13">
        <f>SUM(F66)</f>
        <v>4500</v>
      </c>
    </row>
    <row r="66" spans="1:6" x14ac:dyDescent="0.25">
      <c r="A66" s="16" t="s">
        <v>210</v>
      </c>
      <c r="B66" s="15" t="s">
        <v>83</v>
      </c>
      <c r="C66" s="11">
        <f t="shared" si="12"/>
        <v>37435</v>
      </c>
      <c r="D66" s="45">
        <v>32935</v>
      </c>
      <c r="E66" s="8"/>
      <c r="F66" s="8">
        <v>4500</v>
      </c>
    </row>
    <row r="67" spans="1:6" x14ac:dyDescent="0.25">
      <c r="A67" s="30" t="s">
        <v>25</v>
      </c>
      <c r="B67" s="28" t="s">
        <v>118</v>
      </c>
      <c r="C67" s="10">
        <f t="shared" si="12"/>
        <v>90859</v>
      </c>
      <c r="D67" s="51">
        <f>SUM(D68)</f>
        <v>90059</v>
      </c>
      <c r="E67" s="13">
        <f>SUM(E68)</f>
        <v>0</v>
      </c>
      <c r="F67" s="13">
        <f>SUM(F68)</f>
        <v>800</v>
      </c>
    </row>
    <row r="68" spans="1:6" x14ac:dyDescent="0.25">
      <c r="A68" s="16" t="s">
        <v>211</v>
      </c>
      <c r="B68" s="18" t="s">
        <v>83</v>
      </c>
      <c r="C68" s="11">
        <f t="shared" si="12"/>
        <v>90859</v>
      </c>
      <c r="D68" s="46">
        <v>90059</v>
      </c>
      <c r="E68" s="11"/>
      <c r="F68" s="11">
        <v>800</v>
      </c>
    </row>
    <row r="69" spans="1:6" x14ac:dyDescent="0.25">
      <c r="A69" s="30"/>
      <c r="B69" s="36" t="s">
        <v>151</v>
      </c>
      <c r="C69" s="10">
        <f t="shared" ref="C69" si="16">D69+F69</f>
        <v>1393488</v>
      </c>
      <c r="D69" s="10">
        <f>SUM(D43+D45+D48+D50+D52+D54+D56+D58+D60+D63+D65+D67)</f>
        <v>1359801</v>
      </c>
      <c r="E69" s="10">
        <f t="shared" ref="E69:F69" si="17">SUM(E43+E45+E48+E50+E52+E54+E56+E58+E60+E63+E65+E67)</f>
        <v>0</v>
      </c>
      <c r="F69" s="10">
        <f t="shared" si="17"/>
        <v>33687</v>
      </c>
    </row>
    <row r="70" spans="1:6" ht="28.5" customHeight="1" x14ac:dyDescent="0.25">
      <c r="A70" s="56"/>
      <c r="B70" s="71" t="s">
        <v>152</v>
      </c>
      <c r="C70" s="72"/>
      <c r="D70" s="72"/>
      <c r="E70" s="72"/>
      <c r="F70" s="73"/>
    </row>
    <row r="71" spans="1:6" x14ac:dyDescent="0.25">
      <c r="A71" s="57" t="s">
        <v>26</v>
      </c>
      <c r="B71" s="23" t="s">
        <v>102</v>
      </c>
      <c r="C71" s="13">
        <f t="shared" ref="C71:C75" si="18">D71+F71</f>
        <v>4736061</v>
      </c>
      <c r="D71" s="10">
        <f>SUM(D72:D78)</f>
        <v>3111792</v>
      </c>
      <c r="E71" s="10">
        <f t="shared" ref="E71:F71" si="19">SUM(E72:E78)</f>
        <v>18890</v>
      </c>
      <c r="F71" s="10">
        <f t="shared" si="19"/>
        <v>1624269</v>
      </c>
    </row>
    <row r="72" spans="1:6" x14ac:dyDescent="0.25">
      <c r="A72" s="16" t="s">
        <v>212</v>
      </c>
      <c r="B72" s="24" t="s">
        <v>103</v>
      </c>
      <c r="C72" s="8">
        <f t="shared" si="18"/>
        <v>539000</v>
      </c>
      <c r="D72" s="11">
        <v>539000</v>
      </c>
      <c r="E72" s="46">
        <v>18890</v>
      </c>
      <c r="F72" s="11"/>
    </row>
    <row r="73" spans="1:6" x14ac:dyDescent="0.25">
      <c r="A73" s="16" t="s">
        <v>213</v>
      </c>
      <c r="B73" s="11" t="s">
        <v>83</v>
      </c>
      <c r="C73" s="11">
        <f t="shared" si="18"/>
        <v>1629709</v>
      </c>
      <c r="D73" s="11">
        <v>1629709</v>
      </c>
      <c r="E73" s="11"/>
      <c r="F73" s="11"/>
    </row>
    <row r="74" spans="1:6" x14ac:dyDescent="0.25">
      <c r="A74" s="16" t="s">
        <v>214</v>
      </c>
      <c r="B74" s="18" t="s">
        <v>171</v>
      </c>
      <c r="C74" s="11">
        <f t="shared" si="18"/>
        <v>64000</v>
      </c>
      <c r="D74" s="11">
        <v>54000</v>
      </c>
      <c r="E74" s="11"/>
      <c r="F74" s="11">
        <v>10000</v>
      </c>
    </row>
    <row r="75" spans="1:6" x14ac:dyDescent="0.25">
      <c r="A75" s="16" t="s">
        <v>215</v>
      </c>
      <c r="B75" s="18" t="s">
        <v>163</v>
      </c>
      <c r="C75" s="11">
        <f t="shared" si="18"/>
        <v>99549</v>
      </c>
      <c r="D75" s="11">
        <v>10059</v>
      </c>
      <c r="E75" s="11"/>
      <c r="F75" s="11">
        <v>89490</v>
      </c>
    </row>
    <row r="76" spans="1:6" ht="36.75" x14ac:dyDescent="0.25">
      <c r="A76" s="58" t="s">
        <v>216</v>
      </c>
      <c r="B76" s="41" t="s">
        <v>4</v>
      </c>
      <c r="C76" s="17">
        <f>SUM(D76+F76)</f>
        <v>2152965</v>
      </c>
      <c r="D76" s="8">
        <v>861186</v>
      </c>
      <c r="E76" s="21"/>
      <c r="F76" s="8">
        <v>1291779</v>
      </c>
    </row>
    <row r="77" spans="1:6" x14ac:dyDescent="0.25">
      <c r="A77" s="16" t="s">
        <v>217</v>
      </c>
      <c r="B77" s="27" t="s">
        <v>164</v>
      </c>
      <c r="C77" s="17">
        <f>SUM(D77+F77)</f>
        <v>233000</v>
      </c>
      <c r="D77" s="11">
        <v>0</v>
      </c>
      <c r="E77" s="11"/>
      <c r="F77" s="11">
        <v>233000</v>
      </c>
    </row>
    <row r="78" spans="1:6" x14ac:dyDescent="0.25">
      <c r="A78" s="16" t="s">
        <v>218</v>
      </c>
      <c r="B78" s="11" t="s">
        <v>169</v>
      </c>
      <c r="C78" s="11">
        <f t="shared" ref="C78:C79" si="20">D78+F78</f>
        <v>17838</v>
      </c>
      <c r="D78" s="11">
        <v>17838</v>
      </c>
      <c r="E78" s="11"/>
      <c r="F78" s="11"/>
    </row>
    <row r="79" spans="1:6" x14ac:dyDescent="0.25">
      <c r="A79" s="16"/>
      <c r="B79" s="5" t="s">
        <v>154</v>
      </c>
      <c r="C79" s="10">
        <f t="shared" si="20"/>
        <v>4736061</v>
      </c>
      <c r="D79" s="10">
        <f>SUM(D71)</f>
        <v>3111792</v>
      </c>
      <c r="E79" s="10">
        <f>SUM(E71)</f>
        <v>18890</v>
      </c>
      <c r="F79" s="10">
        <f>SUM(F71)</f>
        <v>1624269</v>
      </c>
    </row>
    <row r="80" spans="1:6" x14ac:dyDescent="0.25">
      <c r="A80" s="30"/>
      <c r="B80" s="68" t="s">
        <v>128</v>
      </c>
      <c r="C80" s="69"/>
      <c r="D80" s="69"/>
      <c r="E80" s="69"/>
      <c r="F80" s="70"/>
    </row>
    <row r="81" spans="1:6" x14ac:dyDescent="0.25">
      <c r="A81" s="30" t="s">
        <v>27</v>
      </c>
      <c r="B81" s="38" t="s">
        <v>131</v>
      </c>
      <c r="C81" s="10">
        <f t="shared" ref="C81:C146" si="21">D81+F81</f>
        <v>1051094</v>
      </c>
      <c r="D81" s="10">
        <f>SUM(D82:D86)</f>
        <v>1051094</v>
      </c>
      <c r="E81" s="10">
        <f t="shared" ref="E81:F81" si="22">SUM(E82:E86)</f>
        <v>924348</v>
      </c>
      <c r="F81" s="10">
        <f t="shared" si="22"/>
        <v>0</v>
      </c>
    </row>
    <row r="82" spans="1:6" x14ac:dyDescent="0.25">
      <c r="A82" s="16" t="s">
        <v>219</v>
      </c>
      <c r="B82" s="18" t="s">
        <v>8</v>
      </c>
      <c r="C82" s="8">
        <f t="shared" si="21"/>
        <v>744096</v>
      </c>
      <c r="D82" s="11">
        <v>744096</v>
      </c>
      <c r="E82" s="11">
        <v>719352</v>
      </c>
      <c r="F82" s="11"/>
    </row>
    <row r="83" spans="1:6" x14ac:dyDescent="0.25">
      <c r="A83" s="16" t="s">
        <v>220</v>
      </c>
      <c r="B83" s="18" t="s">
        <v>83</v>
      </c>
      <c r="C83" s="8">
        <f>D83+F83</f>
        <v>288298</v>
      </c>
      <c r="D83" s="11">
        <v>288298</v>
      </c>
      <c r="E83" s="11">
        <v>204996</v>
      </c>
      <c r="F83" s="11"/>
    </row>
    <row r="84" spans="1:6" x14ac:dyDescent="0.25">
      <c r="A84" s="16" t="s">
        <v>221</v>
      </c>
      <c r="B84" s="18" t="s">
        <v>5</v>
      </c>
      <c r="C84" s="8">
        <f>D84+F84</f>
        <v>11100</v>
      </c>
      <c r="D84" s="11">
        <v>11100</v>
      </c>
      <c r="E84" s="11"/>
      <c r="F84" s="11"/>
    </row>
    <row r="85" spans="1:6" x14ac:dyDescent="0.25">
      <c r="A85" s="16" t="s">
        <v>222</v>
      </c>
      <c r="B85" s="18" t="s">
        <v>84</v>
      </c>
      <c r="C85" s="8">
        <f t="shared" si="21"/>
        <v>6500</v>
      </c>
      <c r="D85" s="11">
        <v>6500</v>
      </c>
      <c r="E85" s="11"/>
      <c r="F85" s="11"/>
    </row>
    <row r="86" spans="1:6" x14ac:dyDescent="0.25">
      <c r="A86" s="16" t="s">
        <v>223</v>
      </c>
      <c r="B86" s="18" t="s">
        <v>175</v>
      </c>
      <c r="C86" s="8">
        <f t="shared" si="21"/>
        <v>1100</v>
      </c>
      <c r="D86" s="11">
        <v>1100</v>
      </c>
      <c r="E86" s="11"/>
      <c r="F86" s="11"/>
    </row>
    <row r="87" spans="1:6" x14ac:dyDescent="0.25">
      <c r="A87" s="30" t="s">
        <v>28</v>
      </c>
      <c r="B87" s="38" t="s">
        <v>85</v>
      </c>
      <c r="C87" s="10">
        <f t="shared" si="21"/>
        <v>738001</v>
      </c>
      <c r="D87" s="10">
        <f>SUM(D88:D92)</f>
        <v>738001</v>
      </c>
      <c r="E87" s="10">
        <f t="shared" ref="E87:F87" si="23">SUM(E88:E92)</f>
        <v>659795</v>
      </c>
      <c r="F87" s="10">
        <f t="shared" si="23"/>
        <v>0</v>
      </c>
    </row>
    <row r="88" spans="1:6" x14ac:dyDescent="0.25">
      <c r="A88" s="16" t="s">
        <v>224</v>
      </c>
      <c r="B88" s="18" t="s">
        <v>8</v>
      </c>
      <c r="C88" s="8">
        <f t="shared" si="21"/>
        <v>476980</v>
      </c>
      <c r="D88" s="11">
        <v>476980</v>
      </c>
      <c r="E88" s="11">
        <v>462095</v>
      </c>
      <c r="F88" s="11"/>
    </row>
    <row r="89" spans="1:6" x14ac:dyDescent="0.25">
      <c r="A89" s="16" t="s">
        <v>225</v>
      </c>
      <c r="B89" s="18" t="s">
        <v>83</v>
      </c>
      <c r="C89" s="8">
        <f t="shared" si="21"/>
        <v>242440</v>
      </c>
      <c r="D89" s="11">
        <v>242440</v>
      </c>
      <c r="E89" s="11">
        <v>197700</v>
      </c>
      <c r="F89" s="11"/>
    </row>
    <row r="90" spans="1:6" x14ac:dyDescent="0.25">
      <c r="A90" s="16" t="s">
        <v>226</v>
      </c>
      <c r="B90" s="18" t="s">
        <v>5</v>
      </c>
      <c r="C90" s="8">
        <f t="shared" si="21"/>
        <v>6300</v>
      </c>
      <c r="D90" s="11">
        <v>6300</v>
      </c>
      <c r="E90" s="11"/>
      <c r="F90" s="11"/>
    </row>
    <row r="91" spans="1:6" x14ac:dyDescent="0.25">
      <c r="A91" s="16" t="s">
        <v>227</v>
      </c>
      <c r="B91" s="18" t="s">
        <v>84</v>
      </c>
      <c r="C91" s="8">
        <f t="shared" si="21"/>
        <v>12000</v>
      </c>
      <c r="D91" s="11">
        <v>12000</v>
      </c>
      <c r="E91" s="11"/>
      <c r="F91" s="11"/>
    </row>
    <row r="92" spans="1:6" x14ac:dyDescent="0.25">
      <c r="A92" s="16" t="s">
        <v>228</v>
      </c>
      <c r="B92" s="18" t="s">
        <v>175</v>
      </c>
      <c r="C92" s="8">
        <f t="shared" si="21"/>
        <v>281</v>
      </c>
      <c r="D92" s="11">
        <v>281</v>
      </c>
      <c r="E92" s="11"/>
      <c r="F92" s="11"/>
    </row>
    <row r="93" spans="1:6" x14ac:dyDescent="0.25">
      <c r="A93" s="30" t="s">
        <v>29</v>
      </c>
      <c r="B93" s="38" t="s">
        <v>86</v>
      </c>
      <c r="C93" s="10">
        <f t="shared" si="21"/>
        <v>976076</v>
      </c>
      <c r="D93" s="10">
        <f>SUM(D94:D98)</f>
        <v>976076</v>
      </c>
      <c r="E93" s="10">
        <f t="shared" ref="E93:F93" si="24">SUM(E94:E98)</f>
        <v>855117</v>
      </c>
      <c r="F93" s="10">
        <f t="shared" si="24"/>
        <v>0</v>
      </c>
    </row>
    <row r="94" spans="1:6" x14ac:dyDescent="0.25">
      <c r="A94" s="16" t="s">
        <v>229</v>
      </c>
      <c r="B94" s="18" t="s">
        <v>8</v>
      </c>
      <c r="C94" s="8">
        <f t="shared" si="21"/>
        <v>597238</v>
      </c>
      <c r="D94" s="11">
        <v>597238</v>
      </c>
      <c r="E94" s="11">
        <v>580137</v>
      </c>
      <c r="F94" s="11"/>
    </row>
    <row r="95" spans="1:6" x14ac:dyDescent="0.25">
      <c r="A95" s="16" t="s">
        <v>230</v>
      </c>
      <c r="B95" s="18" t="s">
        <v>83</v>
      </c>
      <c r="C95" s="8">
        <f t="shared" si="21"/>
        <v>355151</v>
      </c>
      <c r="D95" s="11">
        <v>355151</v>
      </c>
      <c r="E95" s="11">
        <v>274980</v>
      </c>
      <c r="F95" s="11"/>
    </row>
    <row r="96" spans="1:6" x14ac:dyDescent="0.25">
      <c r="A96" s="16" t="s">
        <v>231</v>
      </c>
      <c r="B96" s="18" t="s">
        <v>5</v>
      </c>
      <c r="C96" s="8">
        <f t="shared" si="21"/>
        <v>6400</v>
      </c>
      <c r="D96" s="11">
        <v>6400</v>
      </c>
      <c r="E96" s="11"/>
      <c r="F96" s="11"/>
    </row>
    <row r="97" spans="1:6" x14ac:dyDescent="0.25">
      <c r="A97" s="16" t="s">
        <v>232</v>
      </c>
      <c r="B97" s="18" t="s">
        <v>84</v>
      </c>
      <c r="C97" s="8">
        <f t="shared" si="21"/>
        <v>17250</v>
      </c>
      <c r="D97" s="11">
        <v>17250</v>
      </c>
      <c r="E97" s="11"/>
      <c r="F97" s="11"/>
    </row>
    <row r="98" spans="1:6" x14ac:dyDescent="0.25">
      <c r="A98" s="16" t="s">
        <v>233</v>
      </c>
      <c r="B98" s="18" t="s">
        <v>175</v>
      </c>
      <c r="C98" s="8">
        <f t="shared" si="21"/>
        <v>37</v>
      </c>
      <c r="D98" s="11">
        <v>37</v>
      </c>
      <c r="E98" s="11"/>
      <c r="F98" s="11"/>
    </row>
    <row r="99" spans="1:6" x14ac:dyDescent="0.25">
      <c r="A99" s="30" t="s">
        <v>30</v>
      </c>
      <c r="B99" s="38" t="s">
        <v>87</v>
      </c>
      <c r="C99" s="10">
        <f t="shared" si="21"/>
        <v>892916</v>
      </c>
      <c r="D99" s="10">
        <f>SUM(D100:D104)</f>
        <v>892916</v>
      </c>
      <c r="E99" s="10">
        <f t="shared" ref="E99:F99" si="25">SUM(E100:E104)</f>
        <v>792144</v>
      </c>
      <c r="F99" s="10">
        <f t="shared" si="25"/>
        <v>0</v>
      </c>
    </row>
    <row r="100" spans="1:6" x14ac:dyDescent="0.25">
      <c r="A100" s="16" t="s">
        <v>234</v>
      </c>
      <c r="B100" s="18" t="s">
        <v>8</v>
      </c>
      <c r="C100" s="8">
        <f t="shared" si="21"/>
        <v>495511</v>
      </c>
      <c r="D100" s="11">
        <v>495511</v>
      </c>
      <c r="E100" s="11">
        <v>479328</v>
      </c>
      <c r="F100" s="11"/>
    </row>
    <row r="101" spans="1:6" x14ac:dyDescent="0.25">
      <c r="A101" s="16" t="s">
        <v>235</v>
      </c>
      <c r="B101" s="18" t="s">
        <v>83</v>
      </c>
      <c r="C101" s="8">
        <f t="shared" si="21"/>
        <v>365956</v>
      </c>
      <c r="D101" s="11">
        <v>365956</v>
      </c>
      <c r="E101" s="11">
        <v>312816</v>
      </c>
      <c r="F101" s="11"/>
    </row>
    <row r="102" spans="1:6" x14ac:dyDescent="0.25">
      <c r="A102" s="16" t="s">
        <v>236</v>
      </c>
      <c r="B102" s="18" t="s">
        <v>5</v>
      </c>
      <c r="C102" s="8">
        <f t="shared" si="21"/>
        <v>4900</v>
      </c>
      <c r="D102" s="11">
        <v>4900</v>
      </c>
      <c r="E102" s="11"/>
      <c r="F102" s="11"/>
    </row>
    <row r="103" spans="1:6" x14ac:dyDescent="0.25">
      <c r="A103" s="16" t="s">
        <v>237</v>
      </c>
      <c r="B103" s="18" t="s">
        <v>84</v>
      </c>
      <c r="C103" s="8">
        <f t="shared" si="21"/>
        <v>26100</v>
      </c>
      <c r="D103" s="11">
        <v>26100</v>
      </c>
      <c r="E103" s="11"/>
      <c r="F103" s="11"/>
    </row>
    <row r="104" spans="1:6" x14ac:dyDescent="0.25">
      <c r="A104" s="16" t="s">
        <v>238</v>
      </c>
      <c r="B104" s="18" t="s">
        <v>175</v>
      </c>
      <c r="C104" s="8">
        <f t="shared" si="21"/>
        <v>449</v>
      </c>
      <c r="D104" s="11">
        <v>449</v>
      </c>
      <c r="E104" s="11"/>
      <c r="F104" s="11"/>
    </row>
    <row r="105" spans="1:6" x14ac:dyDescent="0.25">
      <c r="A105" s="30" t="s">
        <v>31</v>
      </c>
      <c r="B105" s="38" t="s">
        <v>132</v>
      </c>
      <c r="C105" s="10">
        <f t="shared" si="21"/>
        <v>618193</v>
      </c>
      <c r="D105" s="10">
        <f>SUM(D106:D110)</f>
        <v>618193</v>
      </c>
      <c r="E105" s="10">
        <f t="shared" ref="E105:F105" si="26">SUM(E106:E110)</f>
        <v>547815</v>
      </c>
      <c r="F105" s="10">
        <f t="shared" si="26"/>
        <v>0</v>
      </c>
    </row>
    <row r="106" spans="1:6" x14ac:dyDescent="0.25">
      <c r="A106" s="16" t="s">
        <v>239</v>
      </c>
      <c r="B106" s="18" t="s">
        <v>8</v>
      </c>
      <c r="C106" s="8">
        <f t="shared" si="21"/>
        <v>436943</v>
      </c>
      <c r="D106" s="11">
        <v>436943</v>
      </c>
      <c r="E106" s="11">
        <v>422439</v>
      </c>
      <c r="F106" s="11"/>
    </row>
    <row r="107" spans="1:6" x14ac:dyDescent="0.25">
      <c r="A107" s="16" t="s">
        <v>240</v>
      </c>
      <c r="B107" s="18" t="s">
        <v>83</v>
      </c>
      <c r="C107" s="8">
        <f t="shared" si="21"/>
        <v>169483</v>
      </c>
      <c r="D107" s="11">
        <v>169483</v>
      </c>
      <c r="E107" s="11">
        <v>125376</v>
      </c>
      <c r="F107" s="11"/>
    </row>
    <row r="108" spans="1:6" x14ac:dyDescent="0.25">
      <c r="A108" s="16" t="s">
        <v>241</v>
      </c>
      <c r="B108" s="18" t="s">
        <v>5</v>
      </c>
      <c r="C108" s="8">
        <f t="shared" si="21"/>
        <v>6500</v>
      </c>
      <c r="D108" s="11">
        <v>6500</v>
      </c>
      <c r="E108" s="11"/>
      <c r="F108" s="11"/>
    </row>
    <row r="109" spans="1:6" x14ac:dyDescent="0.25">
      <c r="A109" s="16" t="s">
        <v>242</v>
      </c>
      <c r="B109" s="18" t="s">
        <v>84</v>
      </c>
      <c r="C109" s="8">
        <f t="shared" si="21"/>
        <v>5000</v>
      </c>
      <c r="D109" s="11">
        <v>5000</v>
      </c>
      <c r="E109" s="11"/>
      <c r="F109" s="11"/>
    </row>
    <row r="110" spans="1:6" x14ac:dyDescent="0.25">
      <c r="A110" s="16" t="s">
        <v>243</v>
      </c>
      <c r="B110" s="18" t="s">
        <v>175</v>
      </c>
      <c r="C110" s="8">
        <f t="shared" si="21"/>
        <v>267</v>
      </c>
      <c r="D110" s="11">
        <v>267</v>
      </c>
      <c r="E110" s="11"/>
      <c r="F110" s="11"/>
    </row>
    <row r="111" spans="1:6" x14ac:dyDescent="0.25">
      <c r="A111" s="30" t="s">
        <v>32</v>
      </c>
      <c r="B111" s="38" t="s">
        <v>88</v>
      </c>
      <c r="C111" s="13">
        <f t="shared" si="21"/>
        <v>525999</v>
      </c>
      <c r="D111" s="10">
        <f>SUM(D112:D116)</f>
        <v>525999</v>
      </c>
      <c r="E111" s="10">
        <f t="shared" ref="E111:F111" si="27">SUM(E112:E116)</f>
        <v>481118</v>
      </c>
      <c r="F111" s="10">
        <f t="shared" si="27"/>
        <v>0</v>
      </c>
    </row>
    <row r="112" spans="1:6" x14ac:dyDescent="0.25">
      <c r="A112" s="16" t="s">
        <v>244</v>
      </c>
      <c r="B112" s="18" t="s">
        <v>8</v>
      </c>
      <c r="C112" s="8">
        <f t="shared" si="21"/>
        <v>364687</v>
      </c>
      <c r="D112" s="14">
        <v>364687</v>
      </c>
      <c r="E112" s="14">
        <v>355154</v>
      </c>
      <c r="F112" s="14"/>
    </row>
    <row r="113" spans="1:6" x14ac:dyDescent="0.25">
      <c r="A113" s="16" t="s">
        <v>245</v>
      </c>
      <c r="B113" s="18" t="s">
        <v>83</v>
      </c>
      <c r="C113" s="11">
        <f t="shared" si="21"/>
        <v>151616</v>
      </c>
      <c r="D113" s="14">
        <v>151616</v>
      </c>
      <c r="E113" s="14">
        <v>125964</v>
      </c>
      <c r="F113" s="14"/>
    </row>
    <row r="114" spans="1:6" x14ac:dyDescent="0.25">
      <c r="A114" s="16" t="s">
        <v>246</v>
      </c>
      <c r="B114" s="15" t="s">
        <v>5</v>
      </c>
      <c r="C114" s="11">
        <f t="shared" si="21"/>
        <v>2800</v>
      </c>
      <c r="D114" s="11">
        <v>2800</v>
      </c>
      <c r="E114" s="11"/>
      <c r="F114" s="11"/>
    </row>
    <row r="115" spans="1:6" x14ac:dyDescent="0.25">
      <c r="A115" s="16" t="s">
        <v>247</v>
      </c>
      <c r="B115" s="15" t="s">
        <v>84</v>
      </c>
      <c r="C115" s="8">
        <f t="shared" si="21"/>
        <v>6500</v>
      </c>
      <c r="D115" s="11">
        <v>6500</v>
      </c>
      <c r="E115" s="11"/>
      <c r="F115" s="11"/>
    </row>
    <row r="116" spans="1:6" x14ac:dyDescent="0.25">
      <c r="A116" s="16" t="s">
        <v>248</v>
      </c>
      <c r="B116" s="15" t="s">
        <v>175</v>
      </c>
      <c r="C116" s="8">
        <f t="shared" si="21"/>
        <v>396</v>
      </c>
      <c r="D116" s="9">
        <v>396</v>
      </c>
      <c r="E116" s="9"/>
      <c r="F116" s="9"/>
    </row>
    <row r="117" spans="1:6" x14ac:dyDescent="0.25">
      <c r="A117" s="30" t="s">
        <v>33</v>
      </c>
      <c r="B117" s="38" t="s">
        <v>133</v>
      </c>
      <c r="C117" s="13">
        <f t="shared" si="21"/>
        <v>1134568</v>
      </c>
      <c r="D117" s="10">
        <f>SUM(D118:D122)</f>
        <v>1134568</v>
      </c>
      <c r="E117" s="10">
        <f t="shared" ref="E117:F117" si="28">SUM(E118:E122)</f>
        <v>990992</v>
      </c>
      <c r="F117" s="10">
        <f t="shared" si="28"/>
        <v>0</v>
      </c>
    </row>
    <row r="118" spans="1:6" x14ac:dyDescent="0.25">
      <c r="A118" s="16" t="s">
        <v>249</v>
      </c>
      <c r="B118" s="18" t="s">
        <v>8</v>
      </c>
      <c r="C118" s="8">
        <f t="shared" si="21"/>
        <v>618764</v>
      </c>
      <c r="D118" s="14">
        <v>618764</v>
      </c>
      <c r="E118" s="14">
        <v>594740</v>
      </c>
      <c r="F118" s="14"/>
    </row>
    <row r="119" spans="1:6" x14ac:dyDescent="0.25">
      <c r="A119" s="16" t="s">
        <v>250</v>
      </c>
      <c r="B119" s="18" t="s">
        <v>83</v>
      </c>
      <c r="C119" s="8">
        <f t="shared" si="21"/>
        <v>457376</v>
      </c>
      <c r="D119" s="14">
        <v>457376</v>
      </c>
      <c r="E119" s="14">
        <v>396252</v>
      </c>
      <c r="F119" s="14"/>
    </row>
    <row r="120" spans="1:6" x14ac:dyDescent="0.25">
      <c r="A120" s="16" t="s">
        <v>251</v>
      </c>
      <c r="B120" s="18" t="s">
        <v>5</v>
      </c>
      <c r="C120" s="8">
        <f t="shared" si="21"/>
        <v>8400</v>
      </c>
      <c r="D120" s="14">
        <v>8400</v>
      </c>
      <c r="E120" s="14"/>
      <c r="F120" s="14"/>
    </row>
    <row r="121" spans="1:6" x14ac:dyDescent="0.25">
      <c r="A121" s="16" t="s">
        <v>252</v>
      </c>
      <c r="B121" s="18" t="s">
        <v>84</v>
      </c>
      <c r="C121" s="11">
        <f t="shared" si="21"/>
        <v>46000</v>
      </c>
      <c r="D121" s="14">
        <v>46000</v>
      </c>
      <c r="E121" s="14"/>
      <c r="F121" s="14"/>
    </row>
    <row r="122" spans="1:6" x14ac:dyDescent="0.25">
      <c r="A122" s="16" t="s">
        <v>253</v>
      </c>
      <c r="B122" s="18" t="s">
        <v>175</v>
      </c>
      <c r="C122" s="8">
        <f t="shared" si="21"/>
        <v>4028</v>
      </c>
      <c r="D122" s="14">
        <v>4028</v>
      </c>
      <c r="E122" s="14"/>
      <c r="F122" s="14"/>
    </row>
    <row r="123" spans="1:6" x14ac:dyDescent="0.25">
      <c r="A123" s="30" t="s">
        <v>34</v>
      </c>
      <c r="B123" s="38" t="s">
        <v>89</v>
      </c>
      <c r="C123" s="13">
        <f t="shared" si="21"/>
        <v>499142</v>
      </c>
      <c r="D123" s="19">
        <f>SUM(D124:D128)</f>
        <v>499142</v>
      </c>
      <c r="E123" s="19">
        <f t="shared" ref="E123:F123" si="29">SUM(E124:E128)</f>
        <v>428395</v>
      </c>
      <c r="F123" s="19">
        <f t="shared" si="29"/>
        <v>0</v>
      </c>
    </row>
    <row r="124" spans="1:6" x14ac:dyDescent="0.25">
      <c r="A124" s="16" t="s">
        <v>254</v>
      </c>
      <c r="B124" s="18" t="s">
        <v>8</v>
      </c>
      <c r="C124" s="8">
        <f t="shared" si="21"/>
        <v>267154</v>
      </c>
      <c r="D124" s="14">
        <v>267154</v>
      </c>
      <c r="E124" s="14">
        <v>259015</v>
      </c>
      <c r="F124" s="14"/>
    </row>
    <row r="125" spans="1:6" x14ac:dyDescent="0.25">
      <c r="A125" s="16" t="s">
        <v>255</v>
      </c>
      <c r="B125" s="18" t="s">
        <v>83</v>
      </c>
      <c r="C125" s="8">
        <f t="shared" si="21"/>
        <v>219894</v>
      </c>
      <c r="D125" s="14">
        <v>219894</v>
      </c>
      <c r="E125" s="14">
        <v>169380</v>
      </c>
      <c r="F125" s="14"/>
    </row>
    <row r="126" spans="1:6" x14ac:dyDescent="0.25">
      <c r="A126" s="16" t="s">
        <v>256</v>
      </c>
      <c r="B126" s="15" t="s">
        <v>5</v>
      </c>
      <c r="C126" s="8">
        <f t="shared" si="21"/>
        <v>2800</v>
      </c>
      <c r="D126" s="11">
        <v>2800</v>
      </c>
      <c r="E126" s="11"/>
      <c r="F126" s="11"/>
    </row>
    <row r="127" spans="1:6" x14ac:dyDescent="0.25">
      <c r="A127" s="16" t="s">
        <v>257</v>
      </c>
      <c r="B127" s="15" t="s">
        <v>84</v>
      </c>
      <c r="C127" s="8">
        <f t="shared" si="21"/>
        <v>8240</v>
      </c>
      <c r="D127" s="11">
        <v>8240</v>
      </c>
      <c r="E127" s="11"/>
      <c r="F127" s="11"/>
    </row>
    <row r="128" spans="1:6" x14ac:dyDescent="0.25">
      <c r="A128" s="16" t="s">
        <v>258</v>
      </c>
      <c r="B128" s="15" t="s">
        <v>175</v>
      </c>
      <c r="C128" s="8">
        <f t="shared" si="21"/>
        <v>1054</v>
      </c>
      <c r="D128" s="9">
        <v>1054</v>
      </c>
      <c r="E128" s="9"/>
      <c r="F128" s="9"/>
    </row>
    <row r="129" spans="1:6" x14ac:dyDescent="0.25">
      <c r="A129" s="30" t="s">
        <v>35</v>
      </c>
      <c r="B129" s="38" t="s">
        <v>134</v>
      </c>
      <c r="C129" s="13">
        <f t="shared" si="21"/>
        <v>1169109</v>
      </c>
      <c r="D129" s="10">
        <f>SUM(D130:D134)</f>
        <v>1169109</v>
      </c>
      <c r="E129" s="10">
        <f t="shared" ref="E129:F129" si="30">SUM(E130:E134)</f>
        <v>1045277</v>
      </c>
      <c r="F129" s="10">
        <f t="shared" si="30"/>
        <v>0</v>
      </c>
    </row>
    <row r="130" spans="1:6" x14ac:dyDescent="0.25">
      <c r="A130" s="16" t="s">
        <v>259</v>
      </c>
      <c r="B130" s="18" t="s">
        <v>8</v>
      </c>
      <c r="C130" s="8">
        <f t="shared" si="21"/>
        <v>861364</v>
      </c>
      <c r="D130" s="14">
        <v>861364</v>
      </c>
      <c r="E130" s="14">
        <v>828749</v>
      </c>
      <c r="F130" s="14"/>
    </row>
    <row r="131" spans="1:6" x14ac:dyDescent="0.25">
      <c r="A131" s="16" t="s">
        <v>260</v>
      </c>
      <c r="B131" s="18" t="s">
        <v>83</v>
      </c>
      <c r="C131" s="8">
        <f t="shared" si="21"/>
        <v>272305</v>
      </c>
      <c r="D131" s="14">
        <v>272305</v>
      </c>
      <c r="E131" s="14">
        <v>216528</v>
      </c>
      <c r="F131" s="14"/>
    </row>
    <row r="132" spans="1:6" x14ac:dyDescent="0.25">
      <c r="A132" s="16" t="s">
        <v>261</v>
      </c>
      <c r="B132" s="18" t="s">
        <v>5</v>
      </c>
      <c r="C132" s="8">
        <f t="shared" si="21"/>
        <v>15300</v>
      </c>
      <c r="D132" s="14">
        <v>15300</v>
      </c>
      <c r="E132" s="14"/>
      <c r="F132" s="14"/>
    </row>
    <row r="133" spans="1:6" x14ac:dyDescent="0.25">
      <c r="A133" s="16" t="s">
        <v>262</v>
      </c>
      <c r="B133" s="18" t="s">
        <v>84</v>
      </c>
      <c r="C133" s="11">
        <f t="shared" si="21"/>
        <v>19800</v>
      </c>
      <c r="D133" s="14">
        <v>19800</v>
      </c>
      <c r="E133" s="14"/>
      <c r="F133" s="14"/>
    </row>
    <row r="134" spans="1:6" x14ac:dyDescent="0.25">
      <c r="A134" s="16" t="s">
        <v>263</v>
      </c>
      <c r="B134" s="18" t="s">
        <v>175</v>
      </c>
      <c r="C134" s="8">
        <f t="shared" si="21"/>
        <v>340</v>
      </c>
      <c r="D134" s="14">
        <v>340</v>
      </c>
      <c r="E134" s="14"/>
      <c r="F134" s="14"/>
    </row>
    <row r="135" spans="1:6" x14ac:dyDescent="0.25">
      <c r="A135" s="30" t="s">
        <v>36</v>
      </c>
      <c r="B135" s="38" t="s">
        <v>90</v>
      </c>
      <c r="C135" s="13">
        <f t="shared" si="21"/>
        <v>377526</v>
      </c>
      <c r="D135" s="19">
        <f>SUM(D136:D140)</f>
        <v>377526</v>
      </c>
      <c r="E135" s="19">
        <f t="shared" ref="E135:F135" si="31">SUM(E136:E140)</f>
        <v>323651</v>
      </c>
      <c r="F135" s="19">
        <f t="shared" si="31"/>
        <v>0</v>
      </c>
    </row>
    <row r="136" spans="1:6" x14ac:dyDescent="0.25">
      <c r="A136" s="16" t="s">
        <v>264</v>
      </c>
      <c r="B136" s="18" t="s">
        <v>8</v>
      </c>
      <c r="C136" s="8">
        <f t="shared" si="21"/>
        <v>204070</v>
      </c>
      <c r="D136" s="14">
        <v>204070</v>
      </c>
      <c r="E136" s="14">
        <v>198515</v>
      </c>
      <c r="F136" s="14"/>
    </row>
    <row r="137" spans="1:6" x14ac:dyDescent="0.25">
      <c r="A137" s="16" t="s">
        <v>265</v>
      </c>
      <c r="B137" s="18" t="s">
        <v>83</v>
      </c>
      <c r="C137" s="8">
        <f t="shared" si="21"/>
        <v>164099</v>
      </c>
      <c r="D137" s="14">
        <v>164099</v>
      </c>
      <c r="E137" s="14">
        <v>125136</v>
      </c>
      <c r="F137" s="14"/>
    </row>
    <row r="138" spans="1:6" x14ac:dyDescent="0.25">
      <c r="A138" s="16" t="s">
        <v>266</v>
      </c>
      <c r="B138" s="18" t="s">
        <v>5</v>
      </c>
      <c r="C138" s="8">
        <f t="shared" si="21"/>
        <v>1600</v>
      </c>
      <c r="D138" s="14">
        <v>1600</v>
      </c>
      <c r="E138" s="14"/>
      <c r="F138" s="14"/>
    </row>
    <row r="139" spans="1:6" x14ac:dyDescent="0.25">
      <c r="A139" s="16" t="s">
        <v>267</v>
      </c>
      <c r="B139" s="18" t="s">
        <v>84</v>
      </c>
      <c r="C139" s="8">
        <f t="shared" si="21"/>
        <v>7750</v>
      </c>
      <c r="D139" s="14">
        <v>7750</v>
      </c>
      <c r="E139" s="14"/>
      <c r="F139" s="14"/>
    </row>
    <row r="140" spans="1:6" x14ac:dyDescent="0.25">
      <c r="A140" s="16" t="s">
        <v>268</v>
      </c>
      <c r="B140" s="18" t="s">
        <v>175</v>
      </c>
      <c r="C140" s="8">
        <f t="shared" si="21"/>
        <v>7</v>
      </c>
      <c r="D140" s="14">
        <v>7</v>
      </c>
      <c r="E140" s="14"/>
      <c r="F140" s="14"/>
    </row>
    <row r="141" spans="1:6" x14ac:dyDescent="0.25">
      <c r="A141" s="30" t="s">
        <v>37</v>
      </c>
      <c r="B141" s="38" t="s">
        <v>91</v>
      </c>
      <c r="C141" s="13">
        <f t="shared" si="21"/>
        <v>411304</v>
      </c>
      <c r="D141" s="19">
        <f>SUM(D142:D146)</f>
        <v>411304</v>
      </c>
      <c r="E141" s="19">
        <f t="shared" ref="E141:F141" si="32">SUM(E142:E146)</f>
        <v>370818</v>
      </c>
      <c r="F141" s="19">
        <f t="shared" si="32"/>
        <v>0</v>
      </c>
    </row>
    <row r="142" spans="1:6" x14ac:dyDescent="0.25">
      <c r="A142" s="16" t="s">
        <v>269</v>
      </c>
      <c r="B142" s="18" t="s">
        <v>8</v>
      </c>
      <c r="C142" s="8">
        <f t="shared" si="21"/>
        <v>235637</v>
      </c>
      <c r="D142" s="14">
        <v>235637</v>
      </c>
      <c r="E142" s="14">
        <v>228942</v>
      </c>
      <c r="F142" s="14"/>
    </row>
    <row r="143" spans="1:6" x14ac:dyDescent="0.25">
      <c r="A143" s="16" t="s">
        <v>270</v>
      </c>
      <c r="B143" s="18" t="s">
        <v>83</v>
      </c>
      <c r="C143" s="8">
        <f t="shared" si="21"/>
        <v>169464</v>
      </c>
      <c r="D143" s="14">
        <v>169464</v>
      </c>
      <c r="E143" s="14">
        <v>141876</v>
      </c>
      <c r="F143" s="14"/>
    </row>
    <row r="144" spans="1:6" x14ac:dyDescent="0.25">
      <c r="A144" s="16" t="s">
        <v>271</v>
      </c>
      <c r="B144" s="18" t="s">
        <v>5</v>
      </c>
      <c r="C144" s="8">
        <f t="shared" si="21"/>
        <v>1800</v>
      </c>
      <c r="D144" s="14">
        <v>1800</v>
      </c>
      <c r="E144" s="14"/>
      <c r="F144" s="14"/>
    </row>
    <row r="145" spans="1:6" x14ac:dyDescent="0.25">
      <c r="A145" s="16" t="s">
        <v>272</v>
      </c>
      <c r="B145" s="18" t="s">
        <v>84</v>
      </c>
      <c r="C145" s="8">
        <f t="shared" si="21"/>
        <v>3980</v>
      </c>
      <c r="D145" s="14">
        <v>3980</v>
      </c>
      <c r="E145" s="14"/>
      <c r="F145" s="14"/>
    </row>
    <row r="146" spans="1:6" x14ac:dyDescent="0.25">
      <c r="A146" s="16" t="s">
        <v>273</v>
      </c>
      <c r="B146" s="18" t="s">
        <v>175</v>
      </c>
      <c r="C146" s="8">
        <f t="shared" si="21"/>
        <v>423</v>
      </c>
      <c r="D146" s="14">
        <v>423</v>
      </c>
      <c r="E146" s="14"/>
      <c r="F146" s="14"/>
    </row>
    <row r="147" spans="1:6" x14ac:dyDescent="0.25">
      <c r="A147" s="30" t="s">
        <v>38</v>
      </c>
      <c r="B147" s="38" t="s">
        <v>92</v>
      </c>
      <c r="C147" s="13">
        <f t="shared" ref="C147:C158" si="33">D147+F147</f>
        <v>302101</v>
      </c>
      <c r="D147" s="19">
        <f>SUM(D148:D152)</f>
        <v>302101</v>
      </c>
      <c r="E147" s="19">
        <f t="shared" ref="E147:F147" si="34">SUM(E148:E152)</f>
        <v>272251</v>
      </c>
      <c r="F147" s="19">
        <f t="shared" si="34"/>
        <v>0</v>
      </c>
    </row>
    <row r="148" spans="1:6" x14ac:dyDescent="0.25">
      <c r="A148" s="16" t="s">
        <v>274</v>
      </c>
      <c r="B148" s="18" t="s">
        <v>8</v>
      </c>
      <c r="C148" s="8">
        <f t="shared" si="33"/>
        <v>215025</v>
      </c>
      <c r="D148" s="14">
        <v>215025</v>
      </c>
      <c r="E148" s="14">
        <v>208855</v>
      </c>
      <c r="F148" s="14"/>
    </row>
    <row r="149" spans="1:6" x14ac:dyDescent="0.25">
      <c r="A149" s="16" t="s">
        <v>275</v>
      </c>
      <c r="B149" s="18" t="s">
        <v>83</v>
      </c>
      <c r="C149" s="8">
        <f t="shared" si="33"/>
        <v>78846</v>
      </c>
      <c r="D149" s="14">
        <v>78846</v>
      </c>
      <c r="E149" s="14">
        <v>63396</v>
      </c>
      <c r="F149" s="14"/>
    </row>
    <row r="150" spans="1:6" x14ac:dyDescent="0.25">
      <c r="A150" s="16" t="s">
        <v>276</v>
      </c>
      <c r="B150" s="18" t="s">
        <v>5</v>
      </c>
      <c r="C150" s="8">
        <f t="shared" si="33"/>
        <v>1900</v>
      </c>
      <c r="D150" s="14">
        <v>1900</v>
      </c>
      <c r="E150" s="14"/>
      <c r="F150" s="14"/>
    </row>
    <row r="151" spans="1:6" x14ac:dyDescent="0.25">
      <c r="A151" s="16" t="s">
        <v>277</v>
      </c>
      <c r="B151" s="18" t="s">
        <v>84</v>
      </c>
      <c r="C151" s="11">
        <f t="shared" si="33"/>
        <v>6100</v>
      </c>
      <c r="D151" s="14">
        <v>6100</v>
      </c>
      <c r="E151" s="14"/>
      <c r="F151" s="14"/>
    </row>
    <row r="152" spans="1:6" x14ac:dyDescent="0.25">
      <c r="A152" s="16" t="s">
        <v>278</v>
      </c>
      <c r="B152" s="18" t="s">
        <v>175</v>
      </c>
      <c r="C152" s="8">
        <f t="shared" si="33"/>
        <v>230</v>
      </c>
      <c r="D152" s="14">
        <v>230</v>
      </c>
      <c r="E152" s="14"/>
      <c r="F152" s="14"/>
    </row>
    <row r="153" spans="1:6" x14ac:dyDescent="0.25">
      <c r="A153" s="30" t="s">
        <v>39</v>
      </c>
      <c r="B153" s="38" t="s">
        <v>93</v>
      </c>
      <c r="C153" s="13">
        <f t="shared" si="33"/>
        <v>632725</v>
      </c>
      <c r="D153" s="19">
        <f>SUM(D154:D158)</f>
        <v>632725</v>
      </c>
      <c r="E153" s="19">
        <f t="shared" ref="E153:F153" si="35">SUM(E154:E158)</f>
        <v>568579</v>
      </c>
      <c r="F153" s="19">
        <f t="shared" si="35"/>
        <v>0</v>
      </c>
    </row>
    <row r="154" spans="1:6" x14ac:dyDescent="0.25">
      <c r="A154" s="16" t="s">
        <v>279</v>
      </c>
      <c r="B154" s="18" t="s">
        <v>8</v>
      </c>
      <c r="C154" s="8">
        <f t="shared" si="33"/>
        <v>414288</v>
      </c>
      <c r="D154" s="14">
        <v>414288</v>
      </c>
      <c r="E154" s="14">
        <v>402211</v>
      </c>
      <c r="F154" s="14"/>
    </row>
    <row r="155" spans="1:6" x14ac:dyDescent="0.25">
      <c r="A155" s="16" t="s">
        <v>280</v>
      </c>
      <c r="B155" s="18" t="s">
        <v>83</v>
      </c>
      <c r="C155" s="8">
        <f t="shared" si="33"/>
        <v>194176</v>
      </c>
      <c r="D155" s="14">
        <v>194176</v>
      </c>
      <c r="E155" s="14">
        <v>166368</v>
      </c>
      <c r="F155" s="14"/>
    </row>
    <row r="156" spans="1:6" x14ac:dyDescent="0.25">
      <c r="A156" s="16" t="s">
        <v>281</v>
      </c>
      <c r="B156" s="15" t="s">
        <v>5</v>
      </c>
      <c r="C156" s="8">
        <f t="shared" si="33"/>
        <v>2900</v>
      </c>
      <c r="D156" s="14">
        <v>2900</v>
      </c>
      <c r="E156" s="14"/>
      <c r="F156" s="14"/>
    </row>
    <row r="157" spans="1:6" x14ac:dyDescent="0.25">
      <c r="A157" s="16" t="s">
        <v>282</v>
      </c>
      <c r="B157" s="15" t="s">
        <v>84</v>
      </c>
      <c r="C157" s="8">
        <f t="shared" si="33"/>
        <v>20150</v>
      </c>
      <c r="D157" s="11">
        <v>20150</v>
      </c>
      <c r="E157" s="11"/>
      <c r="F157" s="11"/>
    </row>
    <row r="158" spans="1:6" x14ac:dyDescent="0.25">
      <c r="A158" s="16" t="s">
        <v>283</v>
      </c>
      <c r="B158" s="15" t="s">
        <v>175</v>
      </c>
      <c r="C158" s="8">
        <f t="shared" si="33"/>
        <v>1211</v>
      </c>
      <c r="D158" s="11">
        <v>1211</v>
      </c>
      <c r="E158" s="11"/>
      <c r="F158" s="11"/>
    </row>
    <row r="159" spans="1:6" x14ac:dyDescent="0.25">
      <c r="A159" s="30" t="s">
        <v>40</v>
      </c>
      <c r="B159" s="38" t="s">
        <v>135</v>
      </c>
      <c r="C159" s="13">
        <f t="shared" ref="C159:C209" si="36">D159+F159</f>
        <v>548708</v>
      </c>
      <c r="D159" s="10">
        <f>SUM(D160:D164)</f>
        <v>548708</v>
      </c>
      <c r="E159" s="10">
        <f t="shared" ref="E159:F159" si="37">SUM(E160:E164)</f>
        <v>476159</v>
      </c>
      <c r="F159" s="10">
        <f t="shared" si="37"/>
        <v>0</v>
      </c>
    </row>
    <row r="160" spans="1:6" x14ac:dyDescent="0.25">
      <c r="A160" s="16" t="s">
        <v>284</v>
      </c>
      <c r="B160" s="18" t="s">
        <v>8</v>
      </c>
      <c r="C160" s="8">
        <f t="shared" si="36"/>
        <v>279128</v>
      </c>
      <c r="D160" s="11">
        <v>279128</v>
      </c>
      <c r="E160" s="11">
        <v>271391</v>
      </c>
      <c r="F160" s="11"/>
    </row>
    <row r="161" spans="1:6" x14ac:dyDescent="0.25">
      <c r="A161" s="16" t="s">
        <v>285</v>
      </c>
      <c r="B161" s="18" t="s">
        <v>83</v>
      </c>
      <c r="C161" s="8">
        <f t="shared" si="36"/>
        <v>249288</v>
      </c>
      <c r="D161" s="11">
        <v>249288</v>
      </c>
      <c r="E161" s="11">
        <v>204768</v>
      </c>
      <c r="F161" s="11"/>
    </row>
    <row r="162" spans="1:6" x14ac:dyDescent="0.25">
      <c r="A162" s="16" t="s">
        <v>286</v>
      </c>
      <c r="B162" s="18" t="s">
        <v>5</v>
      </c>
      <c r="C162" s="8">
        <f t="shared" si="36"/>
        <v>2300</v>
      </c>
      <c r="D162" s="11">
        <v>2300</v>
      </c>
      <c r="E162" s="11"/>
      <c r="F162" s="11"/>
    </row>
    <row r="163" spans="1:6" x14ac:dyDescent="0.25">
      <c r="A163" s="16" t="s">
        <v>287</v>
      </c>
      <c r="B163" s="18" t="s">
        <v>84</v>
      </c>
      <c r="C163" s="8">
        <f t="shared" si="36"/>
        <v>16300</v>
      </c>
      <c r="D163" s="11">
        <v>16300</v>
      </c>
      <c r="E163" s="11"/>
      <c r="F163" s="11"/>
    </row>
    <row r="164" spans="1:6" x14ac:dyDescent="0.25">
      <c r="A164" s="16" t="s">
        <v>288</v>
      </c>
      <c r="B164" s="18" t="s">
        <v>175</v>
      </c>
      <c r="C164" s="8">
        <f t="shared" si="36"/>
        <v>1692</v>
      </c>
      <c r="D164" s="14">
        <v>1692</v>
      </c>
      <c r="E164" s="14"/>
      <c r="F164" s="14"/>
    </row>
    <row r="165" spans="1:6" x14ac:dyDescent="0.25">
      <c r="A165" s="30" t="s">
        <v>41</v>
      </c>
      <c r="B165" s="38" t="s">
        <v>136</v>
      </c>
      <c r="C165" s="13">
        <f t="shared" si="36"/>
        <v>350988</v>
      </c>
      <c r="D165" s="19">
        <f>SUM(D166:D170)</f>
        <v>350988</v>
      </c>
      <c r="E165" s="19">
        <f t="shared" ref="E165:F165" si="38">SUM(E166:E170)</f>
        <v>303642</v>
      </c>
      <c r="F165" s="19">
        <f t="shared" si="38"/>
        <v>0</v>
      </c>
    </row>
    <row r="166" spans="1:6" x14ac:dyDescent="0.25">
      <c r="A166" s="16" t="s">
        <v>289</v>
      </c>
      <c r="B166" s="18" t="s">
        <v>8</v>
      </c>
      <c r="C166" s="8">
        <f t="shared" si="36"/>
        <v>195323</v>
      </c>
      <c r="D166" s="14">
        <v>195323</v>
      </c>
      <c r="E166" s="14">
        <v>189702</v>
      </c>
      <c r="F166" s="14"/>
    </row>
    <row r="167" spans="1:6" x14ac:dyDescent="0.25">
      <c r="A167" s="16" t="s">
        <v>290</v>
      </c>
      <c r="B167" s="18" t="s">
        <v>83</v>
      </c>
      <c r="C167" s="8">
        <f t="shared" si="36"/>
        <v>143309</v>
      </c>
      <c r="D167" s="14">
        <v>143309</v>
      </c>
      <c r="E167" s="14">
        <v>113940</v>
      </c>
      <c r="F167" s="14"/>
    </row>
    <row r="168" spans="1:6" x14ac:dyDescent="0.25">
      <c r="A168" s="16" t="s">
        <v>291</v>
      </c>
      <c r="B168" s="18" t="s">
        <v>5</v>
      </c>
      <c r="C168" s="8">
        <f t="shared" si="36"/>
        <v>1600</v>
      </c>
      <c r="D168" s="14">
        <v>1600</v>
      </c>
      <c r="E168" s="14"/>
      <c r="F168" s="14"/>
    </row>
    <row r="169" spans="1:6" x14ac:dyDescent="0.25">
      <c r="A169" s="16" t="s">
        <v>292</v>
      </c>
      <c r="B169" s="18" t="s">
        <v>84</v>
      </c>
      <c r="C169" s="8">
        <f t="shared" si="36"/>
        <v>10200</v>
      </c>
      <c r="D169" s="14">
        <v>10200</v>
      </c>
      <c r="E169" s="14"/>
      <c r="F169" s="14"/>
    </row>
    <row r="170" spans="1:6" x14ac:dyDescent="0.25">
      <c r="A170" s="16" t="s">
        <v>293</v>
      </c>
      <c r="B170" s="18" t="s">
        <v>175</v>
      </c>
      <c r="C170" s="8">
        <f t="shared" si="36"/>
        <v>556</v>
      </c>
      <c r="D170" s="14">
        <v>556</v>
      </c>
      <c r="E170" s="14"/>
      <c r="F170" s="14"/>
    </row>
    <row r="171" spans="1:6" x14ac:dyDescent="0.25">
      <c r="A171" s="30" t="s">
        <v>42</v>
      </c>
      <c r="B171" s="38" t="s">
        <v>137</v>
      </c>
      <c r="C171" s="13">
        <f t="shared" si="36"/>
        <v>1357872</v>
      </c>
      <c r="D171" s="19">
        <f>SUM(D172:D177)</f>
        <v>1355372</v>
      </c>
      <c r="E171" s="19">
        <f t="shared" ref="E171:F171" si="39">SUM(E172:E177)</f>
        <v>1146884</v>
      </c>
      <c r="F171" s="19">
        <f t="shared" si="39"/>
        <v>2500</v>
      </c>
    </row>
    <row r="172" spans="1:6" x14ac:dyDescent="0.25">
      <c r="A172" s="16" t="s">
        <v>294</v>
      </c>
      <c r="B172" s="18" t="s">
        <v>8</v>
      </c>
      <c r="C172" s="8">
        <f t="shared" si="36"/>
        <v>849989</v>
      </c>
      <c r="D172" s="14">
        <v>847489</v>
      </c>
      <c r="E172" s="14">
        <v>821552</v>
      </c>
      <c r="F172" s="14">
        <v>2500</v>
      </c>
    </row>
    <row r="173" spans="1:6" x14ac:dyDescent="0.25">
      <c r="A173" s="16" t="s">
        <v>295</v>
      </c>
      <c r="B173" s="39" t="s">
        <v>94</v>
      </c>
      <c r="C173" s="8">
        <f t="shared" si="36"/>
        <v>39500</v>
      </c>
      <c r="D173" s="14">
        <v>39500</v>
      </c>
      <c r="E173" s="14">
        <v>25800</v>
      </c>
      <c r="F173" s="14"/>
    </row>
    <row r="174" spans="1:6" x14ac:dyDescent="0.25">
      <c r="A174" s="16" t="s">
        <v>296</v>
      </c>
      <c r="B174" s="18" t="s">
        <v>83</v>
      </c>
      <c r="C174" s="8">
        <f t="shared" si="36"/>
        <v>415055</v>
      </c>
      <c r="D174" s="14">
        <v>415055</v>
      </c>
      <c r="E174" s="14">
        <v>299532</v>
      </c>
      <c r="F174" s="14"/>
    </row>
    <row r="175" spans="1:6" x14ac:dyDescent="0.25">
      <c r="A175" s="16" t="s">
        <v>297</v>
      </c>
      <c r="B175" s="18" t="s">
        <v>5</v>
      </c>
      <c r="C175" s="8">
        <f t="shared" si="36"/>
        <v>10600</v>
      </c>
      <c r="D175" s="14">
        <v>10600</v>
      </c>
      <c r="E175" s="14"/>
      <c r="F175" s="14"/>
    </row>
    <row r="176" spans="1:6" x14ac:dyDescent="0.25">
      <c r="A176" s="16" t="s">
        <v>298</v>
      </c>
      <c r="B176" s="18" t="s">
        <v>84</v>
      </c>
      <c r="C176" s="8">
        <f t="shared" si="36"/>
        <v>41100</v>
      </c>
      <c r="D176" s="14">
        <v>41100</v>
      </c>
      <c r="E176" s="14"/>
      <c r="F176" s="14"/>
    </row>
    <row r="177" spans="1:6" x14ac:dyDescent="0.25">
      <c r="A177" s="16" t="s">
        <v>299</v>
      </c>
      <c r="B177" s="18" t="s">
        <v>175</v>
      </c>
      <c r="C177" s="8">
        <f t="shared" si="36"/>
        <v>1628</v>
      </c>
      <c r="D177" s="14">
        <v>1628</v>
      </c>
      <c r="E177" s="14"/>
      <c r="F177" s="14"/>
    </row>
    <row r="178" spans="1:6" x14ac:dyDescent="0.25">
      <c r="A178" s="30" t="s">
        <v>43</v>
      </c>
      <c r="B178" s="38" t="s">
        <v>141</v>
      </c>
      <c r="C178" s="13">
        <f t="shared" si="36"/>
        <v>1611101</v>
      </c>
      <c r="D178" s="19">
        <f>SUM(D179:D183)</f>
        <v>1607601</v>
      </c>
      <c r="E178" s="19">
        <f t="shared" ref="E178:F178" si="40">SUM(E179:E183)</f>
        <v>1397693</v>
      </c>
      <c r="F178" s="19">
        <f t="shared" si="40"/>
        <v>3500</v>
      </c>
    </row>
    <row r="179" spans="1:6" x14ac:dyDescent="0.25">
      <c r="A179" s="16" t="s">
        <v>300</v>
      </c>
      <c r="B179" s="18" t="s">
        <v>8</v>
      </c>
      <c r="C179" s="8">
        <f t="shared" si="36"/>
        <v>969789</v>
      </c>
      <c r="D179" s="14">
        <v>966289</v>
      </c>
      <c r="E179" s="14">
        <v>938645</v>
      </c>
      <c r="F179" s="14">
        <v>3500</v>
      </c>
    </row>
    <row r="180" spans="1:6" x14ac:dyDescent="0.25">
      <c r="A180" s="16" t="s">
        <v>301</v>
      </c>
      <c r="B180" s="18" t="s">
        <v>83</v>
      </c>
      <c r="C180" s="8">
        <f t="shared" si="36"/>
        <v>559060</v>
      </c>
      <c r="D180" s="14">
        <v>559060</v>
      </c>
      <c r="E180" s="14">
        <v>459048</v>
      </c>
      <c r="F180" s="14"/>
    </row>
    <row r="181" spans="1:6" x14ac:dyDescent="0.25">
      <c r="A181" s="16" t="s">
        <v>302</v>
      </c>
      <c r="B181" s="18" t="s">
        <v>5</v>
      </c>
      <c r="C181" s="8">
        <f t="shared" si="36"/>
        <v>8400</v>
      </c>
      <c r="D181" s="14">
        <v>8400</v>
      </c>
      <c r="E181" s="14"/>
      <c r="F181" s="14"/>
    </row>
    <row r="182" spans="1:6" x14ac:dyDescent="0.25">
      <c r="A182" s="16" t="s">
        <v>303</v>
      </c>
      <c r="B182" s="18" t="s">
        <v>84</v>
      </c>
      <c r="C182" s="8">
        <f t="shared" si="36"/>
        <v>72400</v>
      </c>
      <c r="D182" s="14">
        <v>72400</v>
      </c>
      <c r="E182" s="14"/>
      <c r="F182" s="14"/>
    </row>
    <row r="183" spans="1:6" x14ac:dyDescent="0.25">
      <c r="A183" s="16" t="s">
        <v>304</v>
      </c>
      <c r="B183" s="18" t="s">
        <v>175</v>
      </c>
      <c r="C183" s="8">
        <f t="shared" si="36"/>
        <v>1452</v>
      </c>
      <c r="D183" s="14">
        <v>1452</v>
      </c>
      <c r="E183" s="14"/>
      <c r="F183" s="14"/>
    </row>
    <row r="184" spans="1:6" x14ac:dyDescent="0.25">
      <c r="A184" s="30" t="s">
        <v>44</v>
      </c>
      <c r="B184" s="38" t="s">
        <v>95</v>
      </c>
      <c r="C184" s="13">
        <f t="shared" si="36"/>
        <v>358953</v>
      </c>
      <c r="D184" s="19">
        <f>SUM(D185:D188)</f>
        <v>358953</v>
      </c>
      <c r="E184" s="19">
        <f>SUM(E185:E187)</f>
        <v>301837</v>
      </c>
      <c r="F184" s="19">
        <f>SUM(F185:F187)</f>
        <v>0</v>
      </c>
    </row>
    <row r="185" spans="1:6" x14ac:dyDescent="0.25">
      <c r="A185" s="16" t="s">
        <v>305</v>
      </c>
      <c r="B185" s="18" t="s">
        <v>8</v>
      </c>
      <c r="C185" s="8">
        <f t="shared" si="36"/>
        <v>129142</v>
      </c>
      <c r="D185" s="14">
        <v>129142</v>
      </c>
      <c r="E185" s="14">
        <v>124429</v>
      </c>
      <c r="F185" s="14"/>
    </row>
    <row r="186" spans="1:6" x14ac:dyDescent="0.25">
      <c r="A186" s="16" t="s">
        <v>306</v>
      </c>
      <c r="B186" s="18" t="s">
        <v>83</v>
      </c>
      <c r="C186" s="11">
        <f t="shared" si="36"/>
        <v>203008</v>
      </c>
      <c r="D186" s="14">
        <v>203008</v>
      </c>
      <c r="E186" s="14">
        <v>177408</v>
      </c>
      <c r="F186" s="14"/>
    </row>
    <row r="187" spans="1:6" x14ac:dyDescent="0.25">
      <c r="A187" s="16" t="s">
        <v>307</v>
      </c>
      <c r="B187" s="18" t="s">
        <v>84</v>
      </c>
      <c r="C187" s="11">
        <f t="shared" si="36"/>
        <v>24500</v>
      </c>
      <c r="D187" s="11">
        <v>24500</v>
      </c>
      <c r="E187" s="11"/>
      <c r="F187" s="11"/>
    </row>
    <row r="188" spans="1:6" x14ac:dyDescent="0.25">
      <c r="A188" s="16" t="s">
        <v>308</v>
      </c>
      <c r="B188" s="18" t="s">
        <v>175</v>
      </c>
      <c r="C188" s="8">
        <f t="shared" si="36"/>
        <v>2303</v>
      </c>
      <c r="D188" s="14">
        <v>2303</v>
      </c>
      <c r="E188" s="14"/>
      <c r="F188" s="14"/>
    </row>
    <row r="189" spans="1:6" x14ac:dyDescent="0.25">
      <c r="A189" s="30" t="s">
        <v>45</v>
      </c>
      <c r="B189" s="38" t="s">
        <v>96</v>
      </c>
      <c r="C189" s="13">
        <f t="shared" si="36"/>
        <v>402583</v>
      </c>
      <c r="D189" s="19">
        <f>SUM(D190:D193)</f>
        <v>402583</v>
      </c>
      <c r="E189" s="19">
        <f t="shared" ref="E189:F189" si="41">SUM(E190:E193)</f>
        <v>342670</v>
      </c>
      <c r="F189" s="19">
        <f t="shared" si="41"/>
        <v>0</v>
      </c>
    </row>
    <row r="190" spans="1:6" x14ac:dyDescent="0.25">
      <c r="A190" s="16" t="s">
        <v>309</v>
      </c>
      <c r="B190" s="18" t="s">
        <v>8</v>
      </c>
      <c r="C190" s="8">
        <f t="shared" si="36"/>
        <v>176834</v>
      </c>
      <c r="D190" s="14">
        <v>176834</v>
      </c>
      <c r="E190" s="14">
        <v>170674</v>
      </c>
      <c r="F190" s="14"/>
    </row>
    <row r="191" spans="1:6" x14ac:dyDescent="0.25">
      <c r="A191" s="16" t="s">
        <v>310</v>
      </c>
      <c r="B191" s="18" t="s">
        <v>83</v>
      </c>
      <c r="C191" s="8">
        <f t="shared" si="36"/>
        <v>200067</v>
      </c>
      <c r="D191" s="14">
        <v>200067</v>
      </c>
      <c r="E191" s="14">
        <v>171996</v>
      </c>
      <c r="F191" s="14"/>
    </row>
    <row r="192" spans="1:6" x14ac:dyDescent="0.25">
      <c r="A192" s="16" t="s">
        <v>311</v>
      </c>
      <c r="B192" s="18" t="s">
        <v>84</v>
      </c>
      <c r="C192" s="8">
        <f t="shared" si="36"/>
        <v>23100</v>
      </c>
      <c r="D192" s="14">
        <v>23100</v>
      </c>
      <c r="E192" s="14"/>
      <c r="F192" s="14"/>
    </row>
    <row r="193" spans="1:6" x14ac:dyDescent="0.25">
      <c r="A193" s="16" t="s">
        <v>312</v>
      </c>
      <c r="B193" s="18" t="s">
        <v>175</v>
      </c>
      <c r="C193" s="8">
        <f t="shared" si="36"/>
        <v>2582</v>
      </c>
      <c r="D193" s="14">
        <v>2582</v>
      </c>
      <c r="E193" s="14"/>
      <c r="F193" s="14"/>
    </row>
    <row r="194" spans="1:6" x14ac:dyDescent="0.25">
      <c r="A194" s="30" t="s">
        <v>46</v>
      </c>
      <c r="B194" s="38" t="s">
        <v>138</v>
      </c>
      <c r="C194" s="13">
        <f t="shared" si="36"/>
        <v>353139</v>
      </c>
      <c r="D194" s="19">
        <f>SUM(D195:D198)</f>
        <v>352539</v>
      </c>
      <c r="E194" s="19">
        <f t="shared" ref="E194:F194" si="42">SUM(E195:E198)</f>
        <v>301985</v>
      </c>
      <c r="F194" s="19">
        <f t="shared" si="42"/>
        <v>600</v>
      </c>
    </row>
    <row r="195" spans="1:6" x14ac:dyDescent="0.25">
      <c r="A195" s="16" t="s">
        <v>313</v>
      </c>
      <c r="B195" s="18" t="s">
        <v>8</v>
      </c>
      <c r="C195" s="8">
        <f t="shared" si="36"/>
        <v>125531</v>
      </c>
      <c r="D195" s="14">
        <v>125531</v>
      </c>
      <c r="E195" s="14">
        <v>120869</v>
      </c>
      <c r="F195" s="14"/>
    </row>
    <row r="196" spans="1:6" x14ac:dyDescent="0.25">
      <c r="A196" s="16" t="s">
        <v>314</v>
      </c>
      <c r="B196" s="18" t="s">
        <v>83</v>
      </c>
      <c r="C196" s="8">
        <f t="shared" si="36"/>
        <v>200806</v>
      </c>
      <c r="D196" s="14">
        <v>200806</v>
      </c>
      <c r="E196" s="14">
        <v>181116</v>
      </c>
      <c r="F196" s="14"/>
    </row>
    <row r="197" spans="1:6" x14ac:dyDescent="0.25">
      <c r="A197" s="16" t="s">
        <v>315</v>
      </c>
      <c r="B197" s="18" t="s">
        <v>84</v>
      </c>
      <c r="C197" s="8">
        <f t="shared" si="36"/>
        <v>25700</v>
      </c>
      <c r="D197" s="14">
        <v>25700</v>
      </c>
      <c r="E197" s="14"/>
      <c r="F197" s="14"/>
    </row>
    <row r="198" spans="1:6" x14ac:dyDescent="0.25">
      <c r="A198" s="16" t="s">
        <v>316</v>
      </c>
      <c r="B198" s="18" t="s">
        <v>175</v>
      </c>
      <c r="C198" s="8">
        <f t="shared" si="36"/>
        <v>1102</v>
      </c>
      <c r="D198" s="14">
        <v>502</v>
      </c>
      <c r="E198" s="14"/>
      <c r="F198" s="14">
        <v>600</v>
      </c>
    </row>
    <row r="199" spans="1:6" x14ac:dyDescent="0.25">
      <c r="A199" s="30" t="s">
        <v>47</v>
      </c>
      <c r="B199" s="38" t="s">
        <v>139</v>
      </c>
      <c r="C199" s="13">
        <f t="shared" si="36"/>
        <v>830488</v>
      </c>
      <c r="D199" s="19">
        <f>SUM(D200:D203)</f>
        <v>830488</v>
      </c>
      <c r="E199" s="19">
        <f t="shared" ref="E199:F199" si="43">SUM(E200:E203)</f>
        <v>720324</v>
      </c>
      <c r="F199" s="19">
        <f t="shared" si="43"/>
        <v>0</v>
      </c>
    </row>
    <row r="200" spans="1:6" x14ac:dyDescent="0.25">
      <c r="A200" s="16" t="s">
        <v>317</v>
      </c>
      <c r="B200" s="18" t="s">
        <v>8</v>
      </c>
      <c r="C200" s="8">
        <f t="shared" si="36"/>
        <v>283058</v>
      </c>
      <c r="D200" s="14">
        <v>283058</v>
      </c>
      <c r="E200" s="14">
        <v>272856</v>
      </c>
      <c r="F200" s="14"/>
    </row>
    <row r="201" spans="1:6" x14ac:dyDescent="0.25">
      <c r="A201" s="16" t="s">
        <v>318</v>
      </c>
      <c r="B201" s="18" t="s">
        <v>83</v>
      </c>
      <c r="C201" s="8">
        <f t="shared" si="36"/>
        <v>494188</v>
      </c>
      <c r="D201" s="14">
        <v>494188</v>
      </c>
      <c r="E201" s="14">
        <v>447468</v>
      </c>
      <c r="F201" s="14"/>
    </row>
    <row r="202" spans="1:6" x14ac:dyDescent="0.25">
      <c r="A202" s="16" t="s">
        <v>319</v>
      </c>
      <c r="B202" s="18" t="s">
        <v>84</v>
      </c>
      <c r="C202" s="8">
        <f t="shared" si="36"/>
        <v>44700</v>
      </c>
      <c r="D202" s="14">
        <v>44700</v>
      </c>
      <c r="E202" s="14"/>
      <c r="F202" s="14"/>
    </row>
    <row r="203" spans="1:6" x14ac:dyDescent="0.25">
      <c r="A203" s="16" t="s">
        <v>320</v>
      </c>
      <c r="B203" s="18" t="s">
        <v>175</v>
      </c>
      <c r="C203" s="8">
        <f t="shared" si="36"/>
        <v>8542</v>
      </c>
      <c r="D203" s="14">
        <v>8542</v>
      </c>
      <c r="E203" s="14"/>
      <c r="F203" s="14"/>
    </row>
    <row r="204" spans="1:6" x14ac:dyDescent="0.25">
      <c r="A204" s="30" t="s">
        <v>48</v>
      </c>
      <c r="B204" s="38" t="s">
        <v>140</v>
      </c>
      <c r="C204" s="13">
        <f t="shared" si="36"/>
        <v>712306</v>
      </c>
      <c r="D204" s="19">
        <f>SUM(D205:D208)</f>
        <v>712306</v>
      </c>
      <c r="E204" s="19">
        <f t="shared" ref="E204:F204" si="44">SUM(E205:E208)</f>
        <v>611815</v>
      </c>
      <c r="F204" s="19">
        <f t="shared" si="44"/>
        <v>0</v>
      </c>
    </row>
    <row r="205" spans="1:6" x14ac:dyDescent="0.25">
      <c r="A205" s="16" t="s">
        <v>321</v>
      </c>
      <c r="B205" s="18" t="s">
        <v>8</v>
      </c>
      <c r="C205" s="8">
        <f t="shared" si="36"/>
        <v>320055</v>
      </c>
      <c r="D205" s="14">
        <v>320055</v>
      </c>
      <c r="E205" s="14">
        <v>308407</v>
      </c>
      <c r="F205" s="14"/>
    </row>
    <row r="206" spans="1:6" x14ac:dyDescent="0.25">
      <c r="A206" s="16" t="s">
        <v>322</v>
      </c>
      <c r="B206" s="18" t="s">
        <v>83</v>
      </c>
      <c r="C206" s="8">
        <f t="shared" si="36"/>
        <v>338407</v>
      </c>
      <c r="D206" s="14">
        <v>338407</v>
      </c>
      <c r="E206" s="14">
        <v>303408</v>
      </c>
      <c r="F206" s="14"/>
    </row>
    <row r="207" spans="1:6" x14ac:dyDescent="0.25">
      <c r="A207" s="16" t="s">
        <v>323</v>
      </c>
      <c r="B207" s="18" t="s">
        <v>84</v>
      </c>
      <c r="C207" s="8">
        <f t="shared" si="36"/>
        <v>48900</v>
      </c>
      <c r="D207" s="14">
        <v>48900</v>
      </c>
      <c r="E207" s="14"/>
      <c r="F207" s="14"/>
    </row>
    <row r="208" spans="1:6" x14ac:dyDescent="0.25">
      <c r="A208" s="16" t="s">
        <v>324</v>
      </c>
      <c r="B208" s="18" t="s">
        <v>175</v>
      </c>
      <c r="C208" s="8">
        <f t="shared" si="36"/>
        <v>4944</v>
      </c>
      <c r="D208" s="14">
        <v>4944</v>
      </c>
      <c r="E208" s="14"/>
      <c r="F208" s="14"/>
    </row>
    <row r="209" spans="1:6" x14ac:dyDescent="0.25">
      <c r="A209" s="30" t="s">
        <v>49</v>
      </c>
      <c r="B209" s="38" t="s">
        <v>142</v>
      </c>
      <c r="C209" s="13">
        <f t="shared" si="36"/>
        <v>821415</v>
      </c>
      <c r="D209" s="19">
        <f>D210+D211+D213+D212</f>
        <v>821415</v>
      </c>
      <c r="E209" s="19">
        <f t="shared" ref="E209:F209" si="45">E210+E211+E213+E212</f>
        <v>700022</v>
      </c>
      <c r="F209" s="19">
        <f t="shared" si="45"/>
        <v>0</v>
      </c>
    </row>
    <row r="210" spans="1:6" x14ac:dyDescent="0.25">
      <c r="A210" s="16" t="s">
        <v>325</v>
      </c>
      <c r="B210" s="18" t="s">
        <v>8</v>
      </c>
      <c r="C210" s="8">
        <f t="shared" ref="C210:C213" si="46">D210+F210</f>
        <v>303752</v>
      </c>
      <c r="D210" s="14">
        <v>303752</v>
      </c>
      <c r="E210" s="14">
        <v>292490</v>
      </c>
      <c r="F210" s="14"/>
    </row>
    <row r="211" spans="1:6" x14ac:dyDescent="0.25">
      <c r="A211" s="16" t="s">
        <v>326</v>
      </c>
      <c r="B211" s="18" t="s">
        <v>83</v>
      </c>
      <c r="C211" s="8">
        <f t="shared" si="46"/>
        <v>452880</v>
      </c>
      <c r="D211" s="14">
        <v>452880</v>
      </c>
      <c r="E211" s="14">
        <v>407532</v>
      </c>
      <c r="F211" s="14"/>
    </row>
    <row r="212" spans="1:6" x14ac:dyDescent="0.25">
      <c r="A212" s="16" t="s">
        <v>327</v>
      </c>
      <c r="B212" s="18" t="s">
        <v>84</v>
      </c>
      <c r="C212" s="8">
        <f t="shared" si="46"/>
        <v>64300</v>
      </c>
      <c r="D212" s="14">
        <v>64300</v>
      </c>
      <c r="E212" s="14"/>
      <c r="F212" s="14"/>
    </row>
    <row r="213" spans="1:6" x14ac:dyDescent="0.25">
      <c r="A213" s="16" t="s">
        <v>328</v>
      </c>
      <c r="B213" s="18" t="s">
        <v>175</v>
      </c>
      <c r="C213" s="8">
        <f t="shared" si="46"/>
        <v>483</v>
      </c>
      <c r="D213" s="14">
        <v>483</v>
      </c>
      <c r="E213" s="14"/>
      <c r="F213" s="14"/>
    </row>
    <row r="214" spans="1:6" x14ac:dyDescent="0.25">
      <c r="A214" s="30" t="s">
        <v>50</v>
      </c>
      <c r="B214" s="38" t="s">
        <v>97</v>
      </c>
      <c r="C214" s="13">
        <f t="shared" ref="C214:C224" si="47">D214+F214</f>
        <v>363156</v>
      </c>
      <c r="D214" s="19">
        <f>SUM(D215:D217)</f>
        <v>363156</v>
      </c>
      <c r="E214" s="19">
        <f t="shared" ref="E214:F214" si="48">SUM(E215:E217)</f>
        <v>297837</v>
      </c>
      <c r="F214" s="19">
        <f t="shared" si="48"/>
        <v>0</v>
      </c>
    </row>
    <row r="215" spans="1:6" x14ac:dyDescent="0.25">
      <c r="A215" s="16" t="s">
        <v>329</v>
      </c>
      <c r="B215" s="18" t="s">
        <v>83</v>
      </c>
      <c r="C215" s="8">
        <f t="shared" si="47"/>
        <v>359627</v>
      </c>
      <c r="D215" s="14">
        <v>359627</v>
      </c>
      <c r="E215" s="14">
        <v>297837</v>
      </c>
      <c r="F215" s="14"/>
    </row>
    <row r="216" spans="1:6" x14ac:dyDescent="0.25">
      <c r="A216" s="16" t="s">
        <v>330</v>
      </c>
      <c r="B216" s="18" t="s">
        <v>84</v>
      </c>
      <c r="C216" s="11">
        <f t="shared" si="47"/>
        <v>3500</v>
      </c>
      <c r="D216" s="11">
        <v>3500</v>
      </c>
      <c r="E216" s="11"/>
      <c r="F216" s="11"/>
    </row>
    <row r="217" spans="1:6" x14ac:dyDescent="0.25">
      <c r="A217" s="16" t="s">
        <v>331</v>
      </c>
      <c r="B217" s="18" t="s">
        <v>175</v>
      </c>
      <c r="C217" s="11">
        <f t="shared" si="47"/>
        <v>29</v>
      </c>
      <c r="D217" s="14">
        <v>29</v>
      </c>
      <c r="E217" s="14"/>
      <c r="F217" s="14"/>
    </row>
    <row r="218" spans="1:6" x14ac:dyDescent="0.25">
      <c r="A218" s="30" t="s">
        <v>51</v>
      </c>
      <c r="B218" s="38" t="s">
        <v>98</v>
      </c>
      <c r="C218" s="12">
        <f t="shared" si="47"/>
        <v>667177</v>
      </c>
      <c r="D218" s="19">
        <f>SUM(D219:D221)</f>
        <v>664177</v>
      </c>
      <c r="E218" s="19">
        <f t="shared" ref="E218:F218" si="49">SUM(E219:E221)</f>
        <v>630604</v>
      </c>
      <c r="F218" s="19">
        <f t="shared" si="49"/>
        <v>3000</v>
      </c>
    </row>
    <row r="219" spans="1:6" x14ac:dyDescent="0.25">
      <c r="A219" s="16" t="s">
        <v>332</v>
      </c>
      <c r="B219" s="18" t="s">
        <v>83</v>
      </c>
      <c r="C219" s="8">
        <f t="shared" si="47"/>
        <v>627901</v>
      </c>
      <c r="D219" s="14">
        <v>627901</v>
      </c>
      <c r="E219" s="14">
        <v>598933</v>
      </c>
      <c r="F219" s="14"/>
    </row>
    <row r="220" spans="1:6" x14ac:dyDescent="0.25">
      <c r="A220" s="16" t="s">
        <v>333</v>
      </c>
      <c r="B220" s="18" t="s">
        <v>84</v>
      </c>
      <c r="C220" s="8">
        <f t="shared" si="47"/>
        <v>30400</v>
      </c>
      <c r="D220" s="14">
        <v>30400</v>
      </c>
      <c r="E220" s="14">
        <v>27000</v>
      </c>
      <c r="F220" s="14"/>
    </row>
    <row r="221" spans="1:6" x14ac:dyDescent="0.25">
      <c r="A221" s="16" t="s">
        <v>334</v>
      </c>
      <c r="B221" s="18" t="s">
        <v>175</v>
      </c>
      <c r="C221" s="8">
        <f t="shared" si="47"/>
        <v>8876</v>
      </c>
      <c r="D221" s="14">
        <v>5876</v>
      </c>
      <c r="E221" s="14">
        <v>4671</v>
      </c>
      <c r="F221" s="14">
        <v>3000</v>
      </c>
    </row>
    <row r="222" spans="1:6" x14ac:dyDescent="0.25">
      <c r="A222" s="30" t="s">
        <v>52</v>
      </c>
      <c r="B222" s="38" t="s">
        <v>99</v>
      </c>
      <c r="C222" s="13">
        <f t="shared" si="47"/>
        <v>204597</v>
      </c>
      <c r="D222" s="19">
        <f>SUM(D223:D224)</f>
        <v>204597</v>
      </c>
      <c r="E222" s="19">
        <f>SUM(E223:E224)</f>
        <v>189813</v>
      </c>
      <c r="F222" s="19">
        <f>SUM(F223:F224)</f>
        <v>0</v>
      </c>
    </row>
    <row r="223" spans="1:6" x14ac:dyDescent="0.25">
      <c r="A223" s="16" t="s">
        <v>335</v>
      </c>
      <c r="B223" s="18" t="s">
        <v>83</v>
      </c>
      <c r="C223" s="8">
        <f t="shared" si="47"/>
        <v>203597</v>
      </c>
      <c r="D223" s="14">
        <v>203597</v>
      </c>
      <c r="E223" s="14">
        <v>189813</v>
      </c>
      <c r="F223" s="14"/>
    </row>
    <row r="224" spans="1:6" x14ac:dyDescent="0.25">
      <c r="A224" s="16" t="s">
        <v>336</v>
      </c>
      <c r="B224" s="18" t="s">
        <v>84</v>
      </c>
      <c r="C224" s="8">
        <f t="shared" si="47"/>
        <v>1000</v>
      </c>
      <c r="D224" s="14">
        <v>1000</v>
      </c>
      <c r="E224" s="14"/>
      <c r="F224" s="14"/>
    </row>
    <row r="225" spans="1:6" x14ac:dyDescent="0.25">
      <c r="A225" s="30" t="s">
        <v>53</v>
      </c>
      <c r="B225" s="38" t="s">
        <v>100</v>
      </c>
      <c r="C225" s="13">
        <f t="shared" ref="C225:C236" si="50">D225+F225</f>
        <v>562703</v>
      </c>
      <c r="D225" s="19">
        <f>SUM(D226:D226)</f>
        <v>562703</v>
      </c>
      <c r="E225" s="19">
        <f>SUM(E226:E226)</f>
        <v>473186</v>
      </c>
      <c r="F225" s="19">
        <f>SUM(F226:F226)</f>
        <v>0</v>
      </c>
    </row>
    <row r="226" spans="1:6" x14ac:dyDescent="0.25">
      <c r="A226" s="16" t="s">
        <v>337</v>
      </c>
      <c r="B226" s="18" t="s">
        <v>83</v>
      </c>
      <c r="C226" s="8">
        <f t="shared" si="50"/>
        <v>562703</v>
      </c>
      <c r="D226" s="14">
        <v>562703</v>
      </c>
      <c r="E226" s="14">
        <v>473186</v>
      </c>
      <c r="F226" s="14"/>
    </row>
    <row r="227" spans="1:6" x14ac:dyDescent="0.25">
      <c r="A227" s="30" t="s">
        <v>54</v>
      </c>
      <c r="B227" s="38" t="s">
        <v>101</v>
      </c>
      <c r="C227" s="10">
        <f t="shared" si="50"/>
        <v>221390</v>
      </c>
      <c r="D227" s="10">
        <f>SUM(D228:D231)</f>
        <v>221390</v>
      </c>
      <c r="E227" s="10">
        <f t="shared" ref="E227:F227" si="51">SUM(E228:E231)</f>
        <v>202250</v>
      </c>
      <c r="F227" s="10">
        <f t="shared" si="51"/>
        <v>0</v>
      </c>
    </row>
    <row r="228" spans="1:6" x14ac:dyDescent="0.25">
      <c r="A228" s="16" t="s">
        <v>338</v>
      </c>
      <c r="B228" s="18" t="s">
        <v>8</v>
      </c>
      <c r="C228" s="8">
        <f t="shared" si="50"/>
        <v>78049</v>
      </c>
      <c r="D228" s="14">
        <v>78049</v>
      </c>
      <c r="E228" s="14">
        <v>76934</v>
      </c>
      <c r="F228" s="14"/>
    </row>
    <row r="229" spans="1:6" x14ac:dyDescent="0.25">
      <c r="A229" s="16" t="s">
        <v>339</v>
      </c>
      <c r="B229" s="18" t="s">
        <v>83</v>
      </c>
      <c r="C229" s="8">
        <f t="shared" si="50"/>
        <v>138880</v>
      </c>
      <c r="D229" s="14">
        <v>138880</v>
      </c>
      <c r="E229" s="14">
        <v>125316</v>
      </c>
      <c r="F229" s="14"/>
    </row>
    <row r="230" spans="1:6" x14ac:dyDescent="0.25">
      <c r="A230" s="16" t="s">
        <v>340</v>
      </c>
      <c r="B230" s="18" t="s">
        <v>84</v>
      </c>
      <c r="C230" s="11">
        <f t="shared" si="50"/>
        <v>4000</v>
      </c>
      <c r="D230" s="14">
        <v>4000</v>
      </c>
      <c r="E230" s="14"/>
      <c r="F230" s="14"/>
    </row>
    <row r="231" spans="1:6" x14ac:dyDescent="0.25">
      <c r="A231" s="16" t="s">
        <v>341</v>
      </c>
      <c r="B231" s="18" t="s">
        <v>175</v>
      </c>
      <c r="C231" s="8">
        <f t="shared" si="50"/>
        <v>461</v>
      </c>
      <c r="D231" s="14">
        <v>461</v>
      </c>
      <c r="E231" s="14"/>
      <c r="F231" s="14"/>
    </row>
    <row r="232" spans="1:6" x14ac:dyDescent="0.25">
      <c r="A232" s="30" t="s">
        <v>55</v>
      </c>
      <c r="B232" s="38" t="s">
        <v>102</v>
      </c>
      <c r="C232" s="13">
        <f t="shared" si="50"/>
        <v>531776</v>
      </c>
      <c r="D232" s="10">
        <f>SUM(D233:D235)</f>
        <v>531776</v>
      </c>
      <c r="E232" s="10">
        <f>SUM(E233:E235)</f>
        <v>5033</v>
      </c>
      <c r="F232" s="10">
        <f>SUM(F233:F235)</f>
        <v>0</v>
      </c>
    </row>
    <row r="233" spans="1:6" x14ac:dyDescent="0.25">
      <c r="A233" s="16" t="s">
        <v>342</v>
      </c>
      <c r="B233" s="18" t="s">
        <v>8</v>
      </c>
      <c r="C233" s="8">
        <f t="shared" si="50"/>
        <v>256393</v>
      </c>
      <c r="D233" s="14">
        <v>256393</v>
      </c>
      <c r="E233" s="14"/>
      <c r="F233" s="14"/>
    </row>
    <row r="234" spans="1:6" x14ac:dyDescent="0.25">
      <c r="A234" s="16" t="s">
        <v>343</v>
      </c>
      <c r="B234" s="18" t="s">
        <v>1</v>
      </c>
      <c r="C234" s="8">
        <f t="shared" si="50"/>
        <v>170200</v>
      </c>
      <c r="D234" s="14">
        <v>170200</v>
      </c>
      <c r="E234" s="14">
        <v>5033</v>
      </c>
      <c r="F234" s="14"/>
    </row>
    <row r="235" spans="1:6" x14ac:dyDescent="0.25">
      <c r="A235" s="16" t="s">
        <v>344</v>
      </c>
      <c r="B235" s="18" t="s">
        <v>83</v>
      </c>
      <c r="C235" s="8">
        <f t="shared" si="50"/>
        <v>105183</v>
      </c>
      <c r="D235" s="14">
        <v>105183</v>
      </c>
      <c r="E235" s="14"/>
      <c r="F235" s="14"/>
    </row>
    <row r="236" spans="1:6" x14ac:dyDescent="0.25">
      <c r="A236" s="16"/>
      <c r="B236" s="44" t="s">
        <v>153</v>
      </c>
      <c r="C236" s="10">
        <f t="shared" si="50"/>
        <v>19227106</v>
      </c>
      <c r="D236" s="10">
        <f>SUM(D81+D87+D93+D99+D105+D111+D117+D123+D129+D135+D141+D147+D153+D159+D165+D171+D178+D184+D189+D194+D199+D204+D209+D214+D218+D222+D225+D227+D232)</f>
        <v>19217506</v>
      </c>
      <c r="E236" s="10">
        <f>SUM(E81+E87+E93+E99+E105+E111+E117+E123+E129+E135+E141+E147+E153+E159+E165+E171+E178+E184+E189+E194+E199+E204+E209+E214+E218+E222+E225+E227+E232)</f>
        <v>16362054</v>
      </c>
      <c r="F236" s="10">
        <f>SUM(F81+F87+F93+F99+F105+F111+F117+F123+F129+F135+F141+F147+F153+F159+F165+F171+F178+F184+F189+F194+F199+F204+F209+F214+F218+F222+F225+F227+F232)</f>
        <v>9600</v>
      </c>
    </row>
    <row r="237" spans="1:6" x14ac:dyDescent="0.25">
      <c r="A237" s="30"/>
      <c r="B237" s="68" t="s">
        <v>155</v>
      </c>
      <c r="C237" s="69"/>
      <c r="D237" s="69"/>
      <c r="E237" s="69"/>
      <c r="F237" s="70"/>
    </row>
    <row r="238" spans="1:6" x14ac:dyDescent="0.25">
      <c r="A238" s="30" t="s">
        <v>56</v>
      </c>
      <c r="B238" s="23" t="s">
        <v>102</v>
      </c>
      <c r="C238" s="10">
        <f t="shared" ref="C238:C248" si="52">D238+F238</f>
        <v>39750</v>
      </c>
      <c r="D238" s="29">
        <f>SUM(D239:D239)</f>
        <v>39750</v>
      </c>
      <c r="E238" s="29">
        <f>SUM(E239:E239)</f>
        <v>0</v>
      </c>
      <c r="F238" s="29">
        <f>SUM(F239:F239)</f>
        <v>0</v>
      </c>
    </row>
    <row r="239" spans="1:6" x14ac:dyDescent="0.25">
      <c r="A239" s="40" t="s">
        <v>345</v>
      </c>
      <c r="B239" s="8" t="s">
        <v>83</v>
      </c>
      <c r="C239" s="11">
        <f t="shared" si="52"/>
        <v>39750</v>
      </c>
      <c r="D239" s="11">
        <v>39750</v>
      </c>
      <c r="E239" s="11"/>
      <c r="F239" s="11"/>
    </row>
    <row r="240" spans="1:6" x14ac:dyDescent="0.25">
      <c r="A240" s="57" t="s">
        <v>57</v>
      </c>
      <c r="B240" s="30" t="s">
        <v>119</v>
      </c>
      <c r="C240" s="10">
        <f t="shared" si="52"/>
        <v>698471</v>
      </c>
      <c r="D240" s="10">
        <f>SUM(D241:D244)</f>
        <v>698471</v>
      </c>
      <c r="E240" s="10">
        <f>SUM(E241:E244)</f>
        <v>565529</v>
      </c>
      <c r="F240" s="10">
        <f>SUM(F241:F244)</f>
        <v>0</v>
      </c>
    </row>
    <row r="241" spans="1:6" x14ac:dyDescent="0.25">
      <c r="A241" s="40" t="s">
        <v>346</v>
      </c>
      <c r="B241" s="11" t="s">
        <v>83</v>
      </c>
      <c r="C241" s="11">
        <f t="shared" si="52"/>
        <v>639101</v>
      </c>
      <c r="D241" s="11">
        <v>639101</v>
      </c>
      <c r="E241" s="11">
        <v>555251</v>
      </c>
      <c r="F241" s="11"/>
    </row>
    <row r="242" spans="1:6" x14ac:dyDescent="0.25">
      <c r="A242" s="40" t="s">
        <v>347</v>
      </c>
      <c r="B242" s="11" t="s">
        <v>165</v>
      </c>
      <c r="C242" s="11">
        <f t="shared" si="52"/>
        <v>10427</v>
      </c>
      <c r="D242" s="11">
        <v>10427</v>
      </c>
      <c r="E242" s="11">
        <v>10278</v>
      </c>
      <c r="F242" s="11"/>
    </row>
    <row r="243" spans="1:6" x14ac:dyDescent="0.25">
      <c r="A243" s="40" t="s">
        <v>348</v>
      </c>
      <c r="B243" s="11" t="s">
        <v>6</v>
      </c>
      <c r="C243" s="11">
        <f t="shared" si="52"/>
        <v>48343</v>
      </c>
      <c r="D243" s="11">
        <v>48343</v>
      </c>
      <c r="E243" s="11"/>
      <c r="F243" s="11"/>
    </row>
    <row r="244" spans="1:6" x14ac:dyDescent="0.25">
      <c r="A244" s="40" t="s">
        <v>349</v>
      </c>
      <c r="B244" s="11" t="s">
        <v>84</v>
      </c>
      <c r="C244" s="11">
        <f t="shared" si="52"/>
        <v>600</v>
      </c>
      <c r="D244" s="11">
        <v>600</v>
      </c>
      <c r="E244" s="11"/>
      <c r="F244" s="11"/>
    </row>
    <row r="245" spans="1:6" x14ac:dyDescent="0.25">
      <c r="A245" s="57" t="s">
        <v>58</v>
      </c>
      <c r="B245" s="31" t="s">
        <v>120</v>
      </c>
      <c r="C245" s="13">
        <f t="shared" si="52"/>
        <v>1235143</v>
      </c>
      <c r="D245" s="10">
        <f>SUM(D246:D248)</f>
        <v>1225143</v>
      </c>
      <c r="E245" s="10">
        <f>SUM(E246:E248)</f>
        <v>1003657</v>
      </c>
      <c r="F245" s="10">
        <f>SUM(F246:F248)</f>
        <v>10000</v>
      </c>
    </row>
    <row r="246" spans="1:6" x14ac:dyDescent="0.25">
      <c r="A246" s="16" t="s">
        <v>350</v>
      </c>
      <c r="B246" s="11" t="s">
        <v>83</v>
      </c>
      <c r="C246" s="11">
        <f t="shared" si="52"/>
        <v>1215518</v>
      </c>
      <c r="D246" s="11">
        <v>1205518</v>
      </c>
      <c r="E246" s="11">
        <v>989241</v>
      </c>
      <c r="F246" s="11">
        <v>10000</v>
      </c>
    </row>
    <row r="247" spans="1:6" x14ac:dyDescent="0.25">
      <c r="A247" s="40" t="s">
        <v>351</v>
      </c>
      <c r="B247" s="11" t="s">
        <v>165</v>
      </c>
      <c r="C247" s="11">
        <f t="shared" si="52"/>
        <v>14625</v>
      </c>
      <c r="D247" s="11">
        <v>14625</v>
      </c>
      <c r="E247" s="11">
        <v>14416</v>
      </c>
      <c r="F247" s="11"/>
    </row>
    <row r="248" spans="1:6" x14ac:dyDescent="0.25">
      <c r="A248" s="40" t="s">
        <v>352</v>
      </c>
      <c r="B248" s="11" t="s">
        <v>84</v>
      </c>
      <c r="C248" s="11">
        <f t="shared" si="52"/>
        <v>5000</v>
      </c>
      <c r="D248" s="11">
        <v>5000</v>
      </c>
      <c r="E248" s="11"/>
      <c r="F248" s="11"/>
    </row>
    <row r="249" spans="1:6" x14ac:dyDescent="0.25">
      <c r="A249" s="30" t="s">
        <v>59</v>
      </c>
      <c r="B249" s="25" t="s">
        <v>121</v>
      </c>
      <c r="C249" s="13">
        <f>D249+F249</f>
        <v>113099</v>
      </c>
      <c r="D249" s="13">
        <f>SUM(D250:D252)</f>
        <v>113099</v>
      </c>
      <c r="E249" s="13">
        <f>SUM(E250:E252)</f>
        <v>84442</v>
      </c>
      <c r="F249" s="13">
        <f>SUM(F250:F252)</f>
        <v>0</v>
      </c>
    </row>
    <row r="250" spans="1:6" x14ac:dyDescent="0.25">
      <c r="A250" s="16" t="s">
        <v>353</v>
      </c>
      <c r="B250" s="11" t="s">
        <v>83</v>
      </c>
      <c r="C250" s="11">
        <f t="shared" ref="C250:C253" si="53">D250+F250</f>
        <v>107151</v>
      </c>
      <c r="D250" s="11">
        <v>107151</v>
      </c>
      <c r="E250" s="11">
        <v>83508</v>
      </c>
      <c r="F250" s="11"/>
    </row>
    <row r="251" spans="1:6" x14ac:dyDescent="0.25">
      <c r="A251" s="16" t="s">
        <v>354</v>
      </c>
      <c r="B251" s="11" t="s">
        <v>165</v>
      </c>
      <c r="C251" s="11">
        <f t="shared" si="53"/>
        <v>948</v>
      </c>
      <c r="D251" s="11">
        <v>948</v>
      </c>
      <c r="E251" s="11">
        <v>934</v>
      </c>
      <c r="F251" s="11"/>
    </row>
    <row r="252" spans="1:6" x14ac:dyDescent="0.25">
      <c r="A252" s="16" t="s">
        <v>355</v>
      </c>
      <c r="B252" s="11" t="s">
        <v>84</v>
      </c>
      <c r="C252" s="11">
        <f t="shared" si="53"/>
        <v>5000</v>
      </c>
      <c r="D252" s="11">
        <v>5000</v>
      </c>
      <c r="E252" s="11"/>
      <c r="F252" s="11"/>
    </row>
    <row r="253" spans="1:6" x14ac:dyDescent="0.25">
      <c r="A253" s="16"/>
      <c r="B253" s="5" t="s">
        <v>156</v>
      </c>
      <c r="C253" s="10">
        <f t="shared" si="53"/>
        <v>2086463</v>
      </c>
      <c r="D253" s="29">
        <f>D238+D240+D245+D249</f>
        <v>2076463</v>
      </c>
      <c r="E253" s="10">
        <f>E238+E240+E245+E249</f>
        <v>1653628</v>
      </c>
      <c r="F253" s="10">
        <f>F238+F240+F245+F249</f>
        <v>10000</v>
      </c>
    </row>
    <row r="254" spans="1:6" x14ac:dyDescent="0.25">
      <c r="A254" s="30"/>
      <c r="B254" s="68" t="s">
        <v>157</v>
      </c>
      <c r="C254" s="69"/>
      <c r="D254" s="69"/>
      <c r="E254" s="69"/>
      <c r="F254" s="70"/>
    </row>
    <row r="255" spans="1:6" x14ac:dyDescent="0.25">
      <c r="A255" s="30"/>
      <c r="B255" s="68" t="s">
        <v>158</v>
      </c>
      <c r="C255" s="69"/>
      <c r="D255" s="69"/>
      <c r="E255" s="69"/>
      <c r="F255" s="70"/>
    </row>
    <row r="256" spans="1:6" x14ac:dyDescent="0.25">
      <c r="A256" s="30" t="s">
        <v>60</v>
      </c>
      <c r="B256" s="23" t="s">
        <v>102</v>
      </c>
      <c r="C256" s="13">
        <f t="shared" ref="C256:C264" si="54">D256+F256</f>
        <v>226423</v>
      </c>
      <c r="D256" s="29">
        <f>SUM(D257:D259)</f>
        <v>226423</v>
      </c>
      <c r="E256" s="29">
        <f t="shared" ref="E256:F256" si="55">SUM(E257:E259)</f>
        <v>0</v>
      </c>
      <c r="F256" s="29">
        <f t="shared" si="55"/>
        <v>0</v>
      </c>
    </row>
    <row r="257" spans="1:6" ht="18" customHeight="1" x14ac:dyDescent="0.25">
      <c r="A257" s="16" t="s">
        <v>356</v>
      </c>
      <c r="B257" s="8" t="s">
        <v>83</v>
      </c>
      <c r="C257" s="8">
        <f t="shared" si="54"/>
        <v>3564</v>
      </c>
      <c r="D257" s="11">
        <v>3564</v>
      </c>
      <c r="E257" s="11"/>
      <c r="F257" s="11"/>
    </row>
    <row r="258" spans="1:6" ht="15" customHeight="1" x14ac:dyDescent="0.25">
      <c r="A258" s="16" t="s">
        <v>357</v>
      </c>
      <c r="B258" s="8" t="s">
        <v>172</v>
      </c>
      <c r="C258" s="8">
        <f t="shared" si="54"/>
        <v>140000</v>
      </c>
      <c r="D258" s="11">
        <v>140000</v>
      </c>
      <c r="E258" s="11"/>
      <c r="F258" s="11"/>
    </row>
    <row r="259" spans="1:6" x14ac:dyDescent="0.25">
      <c r="A259" s="16" t="s">
        <v>358</v>
      </c>
      <c r="B259" s="8" t="s">
        <v>166</v>
      </c>
      <c r="C259" s="11">
        <f t="shared" si="54"/>
        <v>82859</v>
      </c>
      <c r="D259" s="11">
        <v>82859</v>
      </c>
      <c r="E259" s="11"/>
      <c r="F259" s="11"/>
    </row>
    <row r="260" spans="1:6" x14ac:dyDescent="0.25">
      <c r="A260" s="30"/>
      <c r="B260" s="68" t="s">
        <v>159</v>
      </c>
      <c r="C260" s="69"/>
      <c r="D260" s="69"/>
      <c r="E260" s="69"/>
      <c r="F260" s="70"/>
    </row>
    <row r="261" spans="1:6" x14ac:dyDescent="0.25">
      <c r="A261" s="30" t="s">
        <v>61</v>
      </c>
      <c r="B261" s="23" t="s">
        <v>102</v>
      </c>
      <c r="C261" s="10">
        <f t="shared" si="54"/>
        <v>1520621</v>
      </c>
      <c r="D261" s="10">
        <f>SUM(D262:D263)</f>
        <v>1520621</v>
      </c>
      <c r="E261" s="10">
        <f t="shared" ref="E261:F261" si="56">SUM(E262:E263)</f>
        <v>49300</v>
      </c>
      <c r="F261" s="10">
        <f t="shared" si="56"/>
        <v>0</v>
      </c>
    </row>
    <row r="262" spans="1:6" ht="17.25" customHeight="1" x14ac:dyDescent="0.25">
      <c r="A262" s="16" t="s">
        <v>359</v>
      </c>
      <c r="B262" s="11" t="s">
        <v>83</v>
      </c>
      <c r="C262" s="11">
        <f t="shared" si="54"/>
        <v>1520000</v>
      </c>
      <c r="D262" s="11">
        <v>1520000</v>
      </c>
      <c r="E262" s="11">
        <v>49300</v>
      </c>
      <c r="F262" s="11"/>
    </row>
    <row r="263" spans="1:6" x14ac:dyDescent="0.25">
      <c r="A263" s="16" t="s">
        <v>360</v>
      </c>
      <c r="B263" s="11" t="s">
        <v>167</v>
      </c>
      <c r="C263" s="11">
        <f t="shared" si="54"/>
        <v>621</v>
      </c>
      <c r="D263" s="11">
        <v>621</v>
      </c>
      <c r="E263" s="11"/>
      <c r="F263" s="11"/>
    </row>
    <row r="264" spans="1:6" x14ac:dyDescent="0.25">
      <c r="A264" s="16"/>
      <c r="B264" s="5" t="s">
        <v>160</v>
      </c>
      <c r="C264" s="10">
        <f t="shared" si="54"/>
        <v>1747044</v>
      </c>
      <c r="D264" s="29">
        <f>SUM(D256+D261)</f>
        <v>1747044</v>
      </c>
      <c r="E264" s="29">
        <f t="shared" ref="E264:F264" si="57">SUM(E256+E261)</f>
        <v>49300</v>
      </c>
      <c r="F264" s="29">
        <f t="shared" si="57"/>
        <v>0</v>
      </c>
    </row>
    <row r="265" spans="1:6" x14ac:dyDescent="0.25">
      <c r="A265" s="30"/>
      <c r="B265" s="68" t="s">
        <v>129</v>
      </c>
      <c r="C265" s="69"/>
      <c r="D265" s="69"/>
      <c r="E265" s="69"/>
      <c r="F265" s="70"/>
    </row>
    <row r="266" spans="1:6" x14ac:dyDescent="0.25">
      <c r="A266" s="30" t="s">
        <v>62</v>
      </c>
      <c r="B266" s="23" t="s">
        <v>102</v>
      </c>
      <c r="C266" s="13">
        <f t="shared" ref="C266:C283" si="58">D266+F266</f>
        <v>4080377</v>
      </c>
      <c r="D266" s="13">
        <f>SUM(D267:D270)</f>
        <v>4080377</v>
      </c>
      <c r="E266" s="13">
        <f t="shared" ref="E266:F266" si="59">SUM(E267:E270)</f>
        <v>0</v>
      </c>
      <c r="F266" s="13">
        <f t="shared" si="59"/>
        <v>0</v>
      </c>
    </row>
    <row r="267" spans="1:6" x14ac:dyDescent="0.25">
      <c r="A267" s="16" t="s">
        <v>361</v>
      </c>
      <c r="B267" s="24" t="s">
        <v>103</v>
      </c>
      <c r="C267" s="8">
        <f>D267+F267</f>
        <v>1315566</v>
      </c>
      <c r="D267" s="8">
        <v>1315566</v>
      </c>
      <c r="E267" s="8"/>
      <c r="F267" s="8"/>
    </row>
    <row r="268" spans="1:6" x14ac:dyDescent="0.25">
      <c r="A268" s="16" t="s">
        <v>362</v>
      </c>
      <c r="B268" s="11" t="s">
        <v>83</v>
      </c>
      <c r="C268" s="8">
        <f>D268+F268</f>
        <v>2642011</v>
      </c>
      <c r="D268" s="8">
        <v>2642011</v>
      </c>
      <c r="E268" s="8"/>
      <c r="F268" s="8"/>
    </row>
    <row r="269" spans="1:6" x14ac:dyDescent="0.25">
      <c r="A269" s="16" t="s">
        <v>363</v>
      </c>
      <c r="B269" s="11" t="s">
        <v>7</v>
      </c>
      <c r="C269" s="8">
        <f t="shared" si="58"/>
        <v>117600</v>
      </c>
      <c r="D269" s="8">
        <v>117600</v>
      </c>
      <c r="E269" s="8"/>
      <c r="F269" s="8"/>
    </row>
    <row r="270" spans="1:6" x14ac:dyDescent="0.25">
      <c r="A270" s="16" t="s">
        <v>364</v>
      </c>
      <c r="B270" s="8" t="s">
        <v>177</v>
      </c>
      <c r="C270" s="8">
        <f t="shared" si="58"/>
        <v>5200</v>
      </c>
      <c r="D270" s="8">
        <v>5200</v>
      </c>
      <c r="E270" s="8"/>
      <c r="F270" s="8"/>
    </row>
    <row r="271" spans="1:6" x14ac:dyDescent="0.25">
      <c r="A271" s="30" t="s">
        <v>63</v>
      </c>
      <c r="B271" s="25" t="s">
        <v>105</v>
      </c>
      <c r="C271" s="13">
        <f t="shared" si="58"/>
        <v>710482</v>
      </c>
      <c r="D271" s="13">
        <f>SUM(D272:D275)</f>
        <v>710482</v>
      </c>
      <c r="E271" s="13">
        <f t="shared" ref="E271:F271" si="60">SUM(E272:E275)</f>
        <v>645506</v>
      </c>
      <c r="F271" s="13">
        <f t="shared" si="60"/>
        <v>0</v>
      </c>
    </row>
    <row r="272" spans="1:6" x14ac:dyDescent="0.25">
      <c r="A272" s="58" t="s">
        <v>365</v>
      </c>
      <c r="B272" s="24" t="s">
        <v>103</v>
      </c>
      <c r="C272" s="8">
        <f t="shared" si="58"/>
        <v>356400</v>
      </c>
      <c r="D272" s="8">
        <v>356400</v>
      </c>
      <c r="E272" s="8">
        <v>342858</v>
      </c>
      <c r="F272" s="8"/>
    </row>
    <row r="273" spans="1:6" x14ac:dyDescent="0.25">
      <c r="A273" s="58" t="s">
        <v>366</v>
      </c>
      <c r="B273" s="11" t="s">
        <v>83</v>
      </c>
      <c r="C273" s="8">
        <f t="shared" si="58"/>
        <v>343873</v>
      </c>
      <c r="D273" s="8">
        <v>343873</v>
      </c>
      <c r="E273" s="8">
        <v>302648</v>
      </c>
      <c r="F273" s="8"/>
    </row>
    <row r="274" spans="1:6" x14ac:dyDescent="0.25">
      <c r="A274" s="58" t="s">
        <v>367</v>
      </c>
      <c r="B274" s="11" t="s">
        <v>84</v>
      </c>
      <c r="C274" s="8">
        <f t="shared" si="58"/>
        <v>7000</v>
      </c>
      <c r="D274" s="8">
        <v>7000</v>
      </c>
      <c r="E274" s="8"/>
      <c r="F274" s="8"/>
    </row>
    <row r="275" spans="1:6" x14ac:dyDescent="0.25">
      <c r="A275" s="58" t="s">
        <v>368</v>
      </c>
      <c r="B275" s="18" t="s">
        <v>175</v>
      </c>
      <c r="C275" s="8">
        <f t="shared" si="58"/>
        <v>3209</v>
      </c>
      <c r="D275" s="8">
        <v>3209</v>
      </c>
      <c r="E275" s="8"/>
      <c r="F275" s="8"/>
    </row>
    <row r="276" spans="1:6" x14ac:dyDescent="0.25">
      <c r="A276" s="30" t="s">
        <v>64</v>
      </c>
      <c r="B276" s="38" t="s">
        <v>70</v>
      </c>
      <c r="C276" s="13">
        <f t="shared" si="58"/>
        <v>806000</v>
      </c>
      <c r="D276" s="13">
        <f>SUM(D277:D279)</f>
        <v>806000</v>
      </c>
      <c r="E276" s="13">
        <f>SUM(E277:E279)</f>
        <v>692815</v>
      </c>
      <c r="F276" s="13">
        <f>SUM(F277:F279)</f>
        <v>0</v>
      </c>
    </row>
    <row r="277" spans="1:6" x14ac:dyDescent="0.25">
      <c r="A277" s="16" t="s">
        <v>369</v>
      </c>
      <c r="B277" s="26" t="s">
        <v>0</v>
      </c>
      <c r="C277" s="11">
        <f t="shared" si="58"/>
        <v>13200</v>
      </c>
      <c r="D277" s="11">
        <v>13200</v>
      </c>
      <c r="E277" s="11">
        <v>12000</v>
      </c>
      <c r="F277" s="11"/>
    </row>
    <row r="278" spans="1:6" x14ac:dyDescent="0.25">
      <c r="A278" s="16" t="s">
        <v>370</v>
      </c>
      <c r="B278" s="18" t="s">
        <v>83</v>
      </c>
      <c r="C278" s="8">
        <f t="shared" si="58"/>
        <v>786800</v>
      </c>
      <c r="D278" s="8">
        <v>786800</v>
      </c>
      <c r="E278" s="8">
        <v>680815</v>
      </c>
      <c r="F278" s="8"/>
    </row>
    <row r="279" spans="1:6" x14ac:dyDescent="0.25">
      <c r="A279" s="16" t="s">
        <v>371</v>
      </c>
      <c r="B279" s="11" t="s">
        <v>84</v>
      </c>
      <c r="C279" s="8">
        <f t="shared" si="58"/>
        <v>6000</v>
      </c>
      <c r="D279" s="8">
        <v>6000</v>
      </c>
      <c r="E279" s="8"/>
      <c r="F279" s="8"/>
    </row>
    <row r="280" spans="1:6" x14ac:dyDescent="0.25">
      <c r="A280" s="30" t="s">
        <v>65</v>
      </c>
      <c r="B280" s="23" t="s">
        <v>144</v>
      </c>
      <c r="C280" s="13">
        <f>D280+F280</f>
        <v>411214</v>
      </c>
      <c r="D280" s="10">
        <f>SUM(D281:D282)</f>
        <v>411214</v>
      </c>
      <c r="E280" s="10">
        <f>SUM(E281:E282)</f>
        <v>267300</v>
      </c>
      <c r="F280" s="10">
        <f>SUM(F281:F282)</f>
        <v>0</v>
      </c>
    </row>
    <row r="281" spans="1:6" x14ac:dyDescent="0.25">
      <c r="A281" s="59" t="s">
        <v>372</v>
      </c>
      <c r="B281" s="24" t="s">
        <v>103</v>
      </c>
      <c r="C281" s="11">
        <f>D281+F281</f>
        <v>411200</v>
      </c>
      <c r="D281" s="11">
        <v>411200</v>
      </c>
      <c r="E281" s="11">
        <v>267300</v>
      </c>
      <c r="F281" s="11"/>
    </row>
    <row r="282" spans="1:6" x14ac:dyDescent="0.25">
      <c r="A282" s="59" t="s">
        <v>373</v>
      </c>
      <c r="B282" s="11" t="s">
        <v>175</v>
      </c>
      <c r="C282" s="11">
        <f>D282+F282</f>
        <v>14</v>
      </c>
      <c r="D282" s="11">
        <v>14</v>
      </c>
      <c r="E282" s="11"/>
      <c r="F282" s="11"/>
    </row>
    <row r="283" spans="1:6" x14ac:dyDescent="0.25">
      <c r="A283" s="60"/>
      <c r="B283" s="5" t="s">
        <v>161</v>
      </c>
      <c r="C283" s="10">
        <f t="shared" si="58"/>
        <v>6008073</v>
      </c>
      <c r="D283" s="10">
        <f>D266+D271+D276+D280</f>
        <v>6008073</v>
      </c>
      <c r="E283" s="10">
        <f>E266+E271+E276+E280</f>
        <v>1605621</v>
      </c>
      <c r="F283" s="10">
        <f>F266+F271+F276+F280</f>
        <v>0</v>
      </c>
    </row>
    <row r="284" spans="1:6" x14ac:dyDescent="0.25">
      <c r="A284" s="61"/>
      <c r="B284" s="36" t="s">
        <v>76</v>
      </c>
      <c r="C284" s="29">
        <f t="shared" ref="C284:C291" si="61">D284+F284</f>
        <v>47575102</v>
      </c>
      <c r="D284" s="29">
        <f>SUM(D26+D30+D41+D69+D79+D236+D253+D264+D283)</f>
        <v>40666626</v>
      </c>
      <c r="E284" s="29">
        <f>SUM(E26+E30+E41+E69+E79+E236+E253+E264+E283)</f>
        <v>24796376</v>
      </c>
      <c r="F284" s="29">
        <f>SUM(F26+F30+F41+F69+F79+F236+F253+F264+F283)</f>
        <v>6908476</v>
      </c>
    </row>
    <row r="285" spans="1:6" x14ac:dyDescent="0.25">
      <c r="A285" s="61"/>
      <c r="B285" s="18" t="s">
        <v>83</v>
      </c>
      <c r="C285" s="11">
        <f t="shared" si="61"/>
        <v>27460500</v>
      </c>
      <c r="D285" s="11">
        <f>SUM(I292+D14+D15+D16+D22+D25+D29+D33+D46+D49+D51+D53+D55+D57+D59+D61+D64+D66+D68+D73+D74+D83+D89+D95+D101+D107+D113+D119+D125+D131+D137+D143+D149+D155+D161+D167+D174+D180+D186+D191+D196+D201+D206+D211+D215+D219+D223+D226+D229+D235+D239+D241+D246+D250+D257+D258+D262+D268+D273+D278+D44+D40+D47+D62)</f>
        <v>24834240</v>
      </c>
      <c r="E285" s="11">
        <f t="shared" ref="E285:F285" si="62">SUM(J292+E14+E15+E16+E22+E25+E29+E33+E46+E49+E51+E53+E55+E57+E59+E61+E64+E66+E68+E73+E74+E83+E89+E95+E101+E107+E113+E119+E125+E131+E137+E143+E149+E155+E161+E167+E174+E180+E186+E191+E196+E201+E206+E211+E215+E219+E223+E226+E229+E235+E239+E241+E246+E250+E257+E258+E262+E268+E273+E278+E44+E40+E47+E62)</f>
        <v>13709640</v>
      </c>
      <c r="F285" s="11">
        <f t="shared" si="62"/>
        <v>2626260</v>
      </c>
    </row>
    <row r="286" spans="1:6" x14ac:dyDescent="0.25">
      <c r="A286" s="61"/>
      <c r="B286" s="18" t="s">
        <v>103</v>
      </c>
      <c r="C286" s="11">
        <f t="shared" si="61"/>
        <v>3633300</v>
      </c>
      <c r="D286" s="11">
        <f>SUM(D13+D72+D267+D272+D281+D24)</f>
        <v>3633300</v>
      </c>
      <c r="E286" s="11">
        <f>SUM(E13+E72+E267+E272+E281+E24)</f>
        <v>1580677</v>
      </c>
      <c r="F286" s="11">
        <f>SUM(F13+F72+F267+F272+F281+F24)</f>
        <v>0</v>
      </c>
    </row>
    <row r="287" spans="1:6" x14ac:dyDescent="0.25">
      <c r="A287" s="62"/>
      <c r="B287" s="39" t="s">
        <v>8</v>
      </c>
      <c r="C287" s="8">
        <f t="shared" si="61"/>
        <v>9898800</v>
      </c>
      <c r="D287" s="8">
        <f>SUM(D82+D88+D94+D100+D106+D112+D118+D124+D130+D136+D142+D148+D154+D160+D166+D172+D179+D185+D190+D195+D205+D210+D228+D233+D200)</f>
        <v>9892800</v>
      </c>
      <c r="E287" s="8">
        <f>SUM(E82+E88+E94+E100+E106+E112+E118+E124+E130+E136+E142+E148+E154+E160+E166+E172+E179+E185+E190+E195+E205+E210+E228+E233+E200)</f>
        <v>9327481</v>
      </c>
      <c r="F287" s="8">
        <f>SUM(F82+F88+F94+F100+F106+F112+F118+F124+F130+F136+F142+F148+F154+F160+F166+F172+F179+F185+F190+F195+F205+F210+F228+F233+F200)</f>
        <v>6000</v>
      </c>
    </row>
    <row r="288" spans="1:6" x14ac:dyDescent="0.25">
      <c r="A288" s="61"/>
      <c r="B288" s="21" t="s">
        <v>168</v>
      </c>
      <c r="C288" s="8">
        <f t="shared" si="61"/>
        <v>3092108</v>
      </c>
      <c r="D288" s="11">
        <f>SUM(D17+D20+D37+D39+D76+D77+D84+D90+D102+D108+D120+D126+D132+D138+D144+D150+D156+D162+D173+D175+D181+D234+D242+D243+D247+D251+D269+D277+D114+D168+D96+D270)</f>
        <v>1400529</v>
      </c>
      <c r="E288" s="11">
        <f>SUM(E17+E20+E37+E39+E76+E77+E84+E90+E102+E108+E120+E126+E132+E138+E144+E150+E156+E162+E173+E175+E181+E234+E242+E243+E247+E251+E269+E277+E114+E168+E96)</f>
        <v>91824</v>
      </c>
      <c r="F288" s="11">
        <f>SUM(F17+F20+F37+F39+F76+F77+F84+F90+F102+F108+F120+F126+F132+F138+F144+F150+F156+F162+F173+F175+F181+F234+F242+F243+F247+F251+F269+F277+F114+F168+F96)</f>
        <v>1691579</v>
      </c>
    </row>
    <row r="289" spans="1:6" x14ac:dyDescent="0.25">
      <c r="A289" s="61"/>
      <c r="B289" s="8" t="s">
        <v>106</v>
      </c>
      <c r="C289" s="11">
        <f t="shared" si="61"/>
        <v>2213000</v>
      </c>
      <c r="D289" s="14">
        <f>SUM(D35+D36)</f>
        <v>0</v>
      </c>
      <c r="E289" s="14">
        <f>SUM(E35+E36)</f>
        <v>0</v>
      </c>
      <c r="F289" s="14">
        <f>SUM(F35+F36)</f>
        <v>2213000</v>
      </c>
    </row>
    <row r="290" spans="1:6" x14ac:dyDescent="0.25">
      <c r="A290" s="61"/>
      <c r="B290" s="27" t="s">
        <v>176</v>
      </c>
      <c r="C290" s="14">
        <f t="shared" si="61"/>
        <v>619070</v>
      </c>
      <c r="D290" s="14">
        <f>SUM(D85+D91+D97+D103+D109+D115+D121+D127+D133+D139+D145+D151+D157+D163+D169+D176+D182+D187+D192+D197+D202+D207+D212+D216+D220+D224+D230+D244+D248+D252+D274+D279)</f>
        <v>619070</v>
      </c>
      <c r="E290" s="14">
        <f t="shared" ref="E290:F290" si="63">SUM(E85+E91+E97+E103+E109+E115+E121+E127+E133+E139+E145+E151+E157+E163+E169+E176+E182+E187+E192+E197+E202+E207+E212+E216+E220+E224+E230+E244+E248+E252+E274+E279+E282)</f>
        <v>27000</v>
      </c>
      <c r="F290" s="14">
        <f t="shared" si="63"/>
        <v>0</v>
      </c>
    </row>
    <row r="291" spans="1:6" x14ac:dyDescent="0.25">
      <c r="A291" s="61"/>
      <c r="B291" s="18" t="s">
        <v>170</v>
      </c>
      <c r="C291" s="11">
        <f t="shared" si="61"/>
        <v>658324</v>
      </c>
      <c r="D291" s="11">
        <f>SUM(D19+D34+D38+D78+D86+D92+D98+D104+D110+D116+D122+D128+D134+D140+D146+D152+D158+D164+D170+D177+D183+D188+D193+D198+D203+D208+D213+D217+D221+D231+D259+D263+D275+D282+D75+D18)</f>
        <v>286687</v>
      </c>
      <c r="E291" s="11">
        <f t="shared" ref="E291:F291" si="64">SUM(E19+E34+E38+E78+E86+E92+E98+E104+E110+E116+E122+E128+E134+E140+E146+E152+E158+E164+E170+E177+E183+E188+E193+E198+E203+E208+E213+E217+E221+E231+E259+E263+E275+E282+E75+E18)</f>
        <v>59754</v>
      </c>
      <c r="F291" s="11">
        <f t="shared" si="64"/>
        <v>371637</v>
      </c>
    </row>
    <row r="292" spans="1:6" x14ac:dyDescent="0.25">
      <c r="C292" s="49">
        <f>SUM(C285:C291)</f>
        <v>47575102</v>
      </c>
      <c r="D292" s="50">
        <f>SUM(D285:D291)</f>
        <v>40666626</v>
      </c>
      <c r="E292" s="50">
        <f>SUM(E285:E291)</f>
        <v>24796376</v>
      </c>
      <c r="F292" s="50">
        <f>SUM(F285:F291)</f>
        <v>6908476</v>
      </c>
    </row>
    <row r="294" spans="1:6" x14ac:dyDescent="0.25">
      <c r="B294" s="74" t="s">
        <v>145</v>
      </c>
      <c r="C294" s="74"/>
      <c r="D294" s="74"/>
      <c r="E294" s="74"/>
      <c r="F294" s="74"/>
    </row>
  </sheetData>
  <mergeCells count="15">
    <mergeCell ref="B31:F31"/>
    <mergeCell ref="B42:F42"/>
    <mergeCell ref="B70:F70"/>
    <mergeCell ref="B80:F80"/>
    <mergeCell ref="B294:F294"/>
    <mergeCell ref="B237:F237"/>
    <mergeCell ref="B254:F254"/>
    <mergeCell ref="B255:F255"/>
    <mergeCell ref="B260:F260"/>
    <mergeCell ref="B265:F265"/>
    <mergeCell ref="A5:F5"/>
    <mergeCell ref="D7:F7"/>
    <mergeCell ref="D8:E8"/>
    <mergeCell ref="B11:F11"/>
    <mergeCell ref="B27:F27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asignavimai</vt:lpstr>
      <vt:lpstr>asignavimai!Print_Titles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</dc:creator>
  <cp:lastModifiedBy>Vida</cp:lastModifiedBy>
  <cp:lastPrinted>2021-01-27T11:29:16Z</cp:lastPrinted>
  <dcterms:created xsi:type="dcterms:W3CDTF">2020-12-31T11:20:51Z</dcterms:created>
  <dcterms:modified xsi:type="dcterms:W3CDTF">2021-02-02T14:04:19Z</dcterms:modified>
</cp:coreProperties>
</file>