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ta\Desktop\"/>
    </mc:Choice>
  </mc:AlternateContent>
  <xr:revisionPtr revIDLastSave="0" documentId="8_{4CAC6CF2-04B7-4EEE-9975-5A59C0F319A4}" xr6:coauthVersionLast="47" xr6:coauthVersionMax="47" xr10:uidLastSave="{00000000-0000-0000-0000-000000000000}"/>
  <bookViews>
    <workbookView xWindow="-120" yWindow="-120" windowWidth="29040" windowHeight="15840" xr2:uid="{8335AFC3-3ED6-417E-8A9D-F1474552B937}"/>
  </bookViews>
  <sheets>
    <sheet name="Pajamos" sheetId="12" r:id="rId1"/>
    <sheet name="Asignavimai" sheetId="15" r:id="rId2"/>
  </sheets>
  <definedNames>
    <definedName name="_xlnm._FilterDatabase" localSheetId="1" hidden="1">Asignavimai!$A$96:$E$334</definedName>
    <definedName name="_xlnm.Print_Area" localSheetId="1">Asignavimai!$A$1:$E$283</definedName>
    <definedName name="_xlnm.Print_Area" localSheetId="0">Pajamos!$A$2:$D$100</definedName>
    <definedName name="_xlnm.Print_Titles" localSheetId="1">Asignavimai!$7:$8</definedName>
    <definedName name="_xlnm.Print_Titles" localSheetId="0">Pajamos!$8:$8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7" i="15" l="1"/>
  <c r="D277" i="15"/>
  <c r="E276" i="15"/>
  <c r="D276" i="15"/>
  <c r="E275" i="15"/>
  <c r="D275" i="15"/>
  <c r="E273" i="15"/>
  <c r="D273" i="15"/>
  <c r="E272" i="15"/>
  <c r="D272" i="15"/>
  <c r="E271" i="15"/>
  <c r="D271" i="15"/>
  <c r="E265" i="15"/>
  <c r="D265" i="15"/>
  <c r="E263" i="15"/>
  <c r="E260" i="15" s="1"/>
  <c r="D263" i="15"/>
  <c r="D260" i="15" s="1"/>
  <c r="E258" i="15"/>
  <c r="E253" i="15" s="1"/>
  <c r="D258" i="15"/>
  <c r="D253" i="15" s="1"/>
  <c r="E247" i="15"/>
  <c r="E244" i="15" s="1"/>
  <c r="D247" i="15"/>
  <c r="D244" i="15" s="1"/>
  <c r="E239" i="15"/>
  <c r="D239" i="15"/>
  <c r="E235" i="15"/>
  <c r="D235" i="15"/>
  <c r="E228" i="15"/>
  <c r="D228" i="15"/>
  <c r="E223" i="15"/>
  <c r="D223" i="15"/>
  <c r="E221" i="15"/>
  <c r="E216" i="15" s="1"/>
  <c r="D221" i="15"/>
  <c r="D216" i="15" s="1"/>
  <c r="E214" i="15"/>
  <c r="D214" i="15"/>
  <c r="E210" i="15"/>
  <c r="D210" i="15"/>
  <c r="E207" i="15"/>
  <c r="D207" i="15"/>
  <c r="E205" i="15"/>
  <c r="D205" i="15"/>
  <c r="E201" i="15"/>
  <c r="D201" i="15"/>
  <c r="E198" i="15"/>
  <c r="D198" i="15"/>
  <c r="E194" i="15"/>
  <c r="D194" i="15"/>
  <c r="E191" i="15"/>
  <c r="D191" i="15"/>
  <c r="E189" i="15"/>
  <c r="E184" i="15" s="1"/>
  <c r="D189" i="15"/>
  <c r="D184" i="15" s="1"/>
  <c r="E179" i="15"/>
  <c r="D179" i="15"/>
  <c r="E177" i="15"/>
  <c r="D177" i="15"/>
  <c r="E172" i="15"/>
  <c r="D172" i="15"/>
  <c r="E170" i="15"/>
  <c r="D170" i="15"/>
  <c r="E165" i="15"/>
  <c r="D165" i="15"/>
  <c r="E160" i="15"/>
  <c r="D160" i="15"/>
  <c r="E158" i="15"/>
  <c r="E153" i="15" s="1"/>
  <c r="D158" i="15"/>
  <c r="D153" i="15" s="1"/>
  <c r="E148" i="15"/>
  <c r="D148" i="15"/>
  <c r="E146" i="15"/>
  <c r="D146" i="15"/>
  <c r="E141" i="15"/>
  <c r="D141" i="15"/>
  <c r="E139" i="15"/>
  <c r="D139" i="15"/>
  <c r="E134" i="15"/>
  <c r="D134" i="15"/>
  <c r="E132" i="15"/>
  <c r="D132" i="15"/>
  <c r="E127" i="15"/>
  <c r="D127" i="15"/>
  <c r="E124" i="15"/>
  <c r="D124" i="15"/>
  <c r="E119" i="15"/>
  <c r="D119" i="15"/>
  <c r="E117" i="15"/>
  <c r="D117" i="15"/>
  <c r="E112" i="15"/>
  <c r="D112" i="15"/>
  <c r="E110" i="15"/>
  <c r="D110" i="15"/>
  <c r="E105" i="15"/>
  <c r="D105" i="15"/>
  <c r="E100" i="15"/>
  <c r="D100" i="15"/>
  <c r="E95" i="15"/>
  <c r="D95" i="15"/>
  <c r="E93" i="15"/>
  <c r="D93" i="15"/>
  <c r="E88" i="15"/>
  <c r="D88" i="15"/>
  <c r="E83" i="15"/>
  <c r="D83" i="15"/>
  <c r="E79" i="15"/>
  <c r="E70" i="15" s="1"/>
  <c r="E81" i="15" s="1"/>
  <c r="D79" i="15"/>
  <c r="D70" i="15" s="1"/>
  <c r="D81" i="15" s="1"/>
  <c r="E66" i="15"/>
  <c r="D66" i="15"/>
  <c r="E64" i="15"/>
  <c r="D64" i="15"/>
  <c r="E62" i="15"/>
  <c r="D62" i="15"/>
  <c r="E59" i="15"/>
  <c r="D59" i="15"/>
  <c r="E57" i="15"/>
  <c r="D57" i="15"/>
  <c r="E55" i="15"/>
  <c r="D55" i="15"/>
  <c r="E53" i="15"/>
  <c r="D53" i="15"/>
  <c r="E51" i="15"/>
  <c r="D51" i="15"/>
  <c r="E49" i="15"/>
  <c r="D49" i="15"/>
  <c r="E47" i="15"/>
  <c r="D47" i="15"/>
  <c r="E44" i="15"/>
  <c r="D44" i="15"/>
  <c r="E42" i="15"/>
  <c r="D42" i="15"/>
  <c r="E36" i="15"/>
  <c r="E31" i="15" s="1"/>
  <c r="E40" i="15" s="1"/>
  <c r="D36" i="15"/>
  <c r="D31" i="15" s="1"/>
  <c r="D40" i="15" s="1"/>
  <c r="E27" i="15"/>
  <c r="E29" i="15" s="1"/>
  <c r="D27" i="15"/>
  <c r="D29" i="15" s="1"/>
  <c r="E22" i="15"/>
  <c r="D22" i="15"/>
  <c r="E20" i="15"/>
  <c r="D20" i="15"/>
  <c r="E16" i="15"/>
  <c r="D16" i="15"/>
  <c r="E10" i="15"/>
  <c r="D10" i="15"/>
  <c r="D25" i="15" l="1"/>
  <c r="E25" i="15"/>
  <c r="D68" i="15"/>
  <c r="E68" i="15"/>
  <c r="D212" i="15"/>
  <c r="E212" i="15"/>
  <c r="D232" i="15"/>
  <c r="E232" i="15"/>
  <c r="D242" i="15"/>
  <c r="E242" i="15"/>
  <c r="D274" i="15"/>
  <c r="D278" i="15" s="1"/>
  <c r="E274" i="15"/>
  <c r="E278" i="15" s="1"/>
  <c r="D269" i="15"/>
  <c r="D270" i="15" s="1"/>
  <c r="E269" i="15"/>
  <c r="E270" i="15" s="1"/>
  <c r="D33" i="12" l="1"/>
  <c r="D18" i="12" s="1"/>
  <c r="D86" i="12" l="1"/>
  <c r="D80" i="12"/>
  <c r="D73" i="12"/>
  <c r="D68" i="12" s="1"/>
  <c r="D63" i="12"/>
  <c r="D50" i="12"/>
  <c r="D46" i="12" s="1"/>
  <c r="D9" i="12"/>
  <c r="D17" i="12" l="1"/>
  <c r="D16" i="12" s="1"/>
  <c r="D84" i="12" s="1"/>
  <c r="D96" i="12" l="1"/>
</calcChain>
</file>

<file path=xl/sharedStrings.xml><?xml version="1.0" encoding="utf-8"?>
<sst xmlns="http://schemas.openxmlformats.org/spreadsheetml/2006/main" count="640" uniqueCount="439">
  <si>
    <t>Eurais</t>
  </si>
  <si>
    <t>Eil. Nr.</t>
  </si>
  <si>
    <t>Pajamos</t>
  </si>
  <si>
    <t>Iš viso</t>
  </si>
  <si>
    <t>Kitos valstybės biudžeto dotacijos</t>
  </si>
  <si>
    <t>Ugdymo reikmėms finansuoti</t>
  </si>
  <si>
    <t>Ugdymo, maitinimo ir pavėžėjimo lėšos socialinę riziką patiriančių vaikų ikimokykliniam ugdymui</t>
  </si>
  <si>
    <t>21.1</t>
  </si>
  <si>
    <t>21.2</t>
  </si>
  <si>
    <t>___________________________</t>
  </si>
  <si>
    <t>Asignavimų valdytojas</t>
  </si>
  <si>
    <t xml:space="preserve">iš jų: </t>
  </si>
  <si>
    <t>darbo užmok.</t>
  </si>
  <si>
    <t>01 SAVIVALDYBĖS VEIKLOS IR SAUGIOS APLINKOS UŽTIKRINIMO PROGRAMA</t>
  </si>
  <si>
    <t>Savivaldybės administracija</t>
  </si>
  <si>
    <t>1.2</t>
  </si>
  <si>
    <t>Savivaldybės biudžeto lėšos</t>
  </si>
  <si>
    <t>1.3</t>
  </si>
  <si>
    <t>Administracijos direktoriaus rezervas</t>
  </si>
  <si>
    <t>1.5</t>
  </si>
  <si>
    <t>Savivaldybės biudžeto lėšų likutis</t>
  </si>
  <si>
    <t>1.6</t>
  </si>
  <si>
    <t>Valstybės biudžeto lėšos</t>
  </si>
  <si>
    <t>Iš viso 01 programai</t>
  </si>
  <si>
    <t>04 EKONOMINĖS PLĖTROS IR VISUOMENINIŲ INICIATYVŲ SKATINIMO PROGRAMA</t>
  </si>
  <si>
    <t>Iš viso 04 programai</t>
  </si>
  <si>
    <t>05 PROJEKTŲ FINANSAVIMO PROGRAMA</t>
  </si>
  <si>
    <t>ES finansinės paramos lėšos (einamųjų metų)</t>
  </si>
  <si>
    <t>Iš viso 05 programai</t>
  </si>
  <si>
    <t>15.1</t>
  </si>
  <si>
    <t>10 KOMUNALINIO ŪKIO PLĖTROS, SAVIVALDYBĖS TURTO VALDYMO, VIETINĖS REIKŠMĖS KELIŲ, GATVIŲ PRIEŽIŪROS IR PLĖTROS PROGRAMA</t>
  </si>
  <si>
    <t>Iš viso 10 programai</t>
  </si>
  <si>
    <t>12 ŠVIETIMO IR SPORTO VEIKLOS PROGRAMA</t>
  </si>
  <si>
    <t>Šiaulių r. Kuršėnų Lauryno Ivinskio gimnazija</t>
  </si>
  <si>
    <t>19.1</t>
  </si>
  <si>
    <t>19.2</t>
  </si>
  <si>
    <t>19.3</t>
  </si>
  <si>
    <t>Įstaigos pajamos</t>
  </si>
  <si>
    <t>Šiaulių r. Gruzdžių gimnazija</t>
  </si>
  <si>
    <t>20.1</t>
  </si>
  <si>
    <t>20.2</t>
  </si>
  <si>
    <t>20.5</t>
  </si>
  <si>
    <t>20.5.1</t>
  </si>
  <si>
    <t>Šiaulių r. Meškuičių gimnazija</t>
  </si>
  <si>
    <t>Šiaulių r. Kuršėnų Daugėlių progimnazija</t>
  </si>
  <si>
    <t>22.1</t>
  </si>
  <si>
    <t>22.2</t>
  </si>
  <si>
    <t>Šiaulių r. Kuršėnų Stasio Anglickio progimnazija</t>
  </si>
  <si>
    <t>23.1</t>
  </si>
  <si>
    <t>23.2</t>
  </si>
  <si>
    <t>23.5</t>
  </si>
  <si>
    <t>Šiaulių r. Ginkūnų Sofijos ir Vladimiro Zubovų progimnazija</t>
  </si>
  <si>
    <t>24.1</t>
  </si>
  <si>
    <t>24.5</t>
  </si>
  <si>
    <t>24.5.1</t>
  </si>
  <si>
    <t>Šiaulių r. Kuršėnų Pavenčių mokykla-daugiafunkcis centras</t>
  </si>
  <si>
    <t>26.1</t>
  </si>
  <si>
    <t>26.3</t>
  </si>
  <si>
    <t>Šiaulių r. Dubysos aukštupio mokykla</t>
  </si>
  <si>
    <t>29.1</t>
  </si>
  <si>
    <t>29.2</t>
  </si>
  <si>
    <t>Šiaulių r. Kairių jungtinė mokykla</t>
  </si>
  <si>
    <t>30.1</t>
  </si>
  <si>
    <t>30.2</t>
  </si>
  <si>
    <t>30.5</t>
  </si>
  <si>
    <t>Šiaulių r. Kužių mokykla</t>
  </si>
  <si>
    <t>31.1</t>
  </si>
  <si>
    <t>31.2</t>
  </si>
  <si>
    <t>Šiaulių r. Voveriškių mokykla</t>
  </si>
  <si>
    <t>32.1</t>
  </si>
  <si>
    <t>32.2</t>
  </si>
  <si>
    <t>32.5</t>
  </si>
  <si>
    <t>Šiaulių r. Gruzdžių lopšelis-darželis „Puriena“</t>
  </si>
  <si>
    <t>33.1</t>
  </si>
  <si>
    <t>33.2</t>
  </si>
  <si>
    <t>33.5</t>
  </si>
  <si>
    <t>Šiaulių r. Kairių lopšelis-darželis „Spindulėlis“</t>
  </si>
  <si>
    <t>34.1</t>
  </si>
  <si>
    <t>34.2</t>
  </si>
  <si>
    <t>Šiaulių r. Kuršėnų lopšelis-darželis „Žiedelis“</t>
  </si>
  <si>
    <t>35.1</t>
  </si>
  <si>
    <t>35.2</t>
  </si>
  <si>
    <t>35.5</t>
  </si>
  <si>
    <t>35.5.1</t>
  </si>
  <si>
    <t>Šiaulių r. Kuršėnų lopšelis-darželis „Eglutė“</t>
  </si>
  <si>
    <t>36.1</t>
  </si>
  <si>
    <t>36.2</t>
  </si>
  <si>
    <t>Šiaulių r. Kuršėnų lopšelis-darželis „Nykštukas“</t>
  </si>
  <si>
    <t>37.1</t>
  </si>
  <si>
    <t>37.2</t>
  </si>
  <si>
    <t>Šiaulių r. Meškuičių lopšelis-darželis</t>
  </si>
  <si>
    <t>38.1</t>
  </si>
  <si>
    <t>38.2</t>
  </si>
  <si>
    <t>Šiaulių r. Kuršėnų kūrybos namai</t>
  </si>
  <si>
    <t>39.1</t>
  </si>
  <si>
    <t>Šiaulių r. Kuršėnų meno mokykla</t>
  </si>
  <si>
    <t>40.1</t>
  </si>
  <si>
    <t>41.</t>
  </si>
  <si>
    <t>Šiaulių r. Kuršėnų sporto mokykla</t>
  </si>
  <si>
    <t>41.1</t>
  </si>
  <si>
    <t>Šiaulių r. švietimo pagalbos tarnyba</t>
  </si>
  <si>
    <t>42.1</t>
  </si>
  <si>
    <t>43.1</t>
  </si>
  <si>
    <t>44.3</t>
  </si>
  <si>
    <t>Iš viso 12 programai</t>
  </si>
  <si>
    <t>16 SOCIALINĖS PARAMOS, SOCIALINIŲ PASLAUGŲ IR SVEIKATOS PRIEŽIŪROS PROGRAMA</t>
  </si>
  <si>
    <t>51.2</t>
  </si>
  <si>
    <t>51.3</t>
  </si>
  <si>
    <t>Kuršėnų šeimos namai</t>
  </si>
  <si>
    <t>Iš viso 16 programai</t>
  </si>
  <si>
    <t>ES finansinės paramos lėšos</t>
  </si>
  <si>
    <t>IŠ VISO</t>
  </si>
  <si>
    <t>Šiaulių r. savivaldybės socialinių paslaugų centras</t>
  </si>
  <si>
    <t>18.8</t>
  </si>
  <si>
    <t>Šiaulių r. savivaldybės švietimo paslaugų centras</t>
  </si>
  <si>
    <t>Šiaulių r. savivaldybės visuomenės sveikatos biuras</t>
  </si>
  <si>
    <t>Socialinių paslaugų srities darbuotojų minimaliesiems pareiginės algos pastoviosios dalies koeficientams didinti</t>
  </si>
  <si>
    <t>5.7</t>
  </si>
  <si>
    <t>4.2</t>
  </si>
  <si>
    <t>Europos Sąjungos finansinės paramos lėšos, kitos tarptautinės finansinės paramos lėšos (einamųjų metų)</t>
  </si>
  <si>
    <t>Pajamos už prekes ir paslaugas</t>
  </si>
  <si>
    <t>Biudžetinių įstaigų pajamos už prekes ir paslaugas</t>
  </si>
  <si>
    <t xml:space="preserve">Nepanaudotų lėšų likutis </t>
  </si>
  <si>
    <t>Gyventojų pajamų mokestis</t>
  </si>
  <si>
    <t>Gyventojų pajamų mokestis už verslo liudijimus</t>
  </si>
  <si>
    <t xml:space="preserve">Žemės mokestis </t>
  </si>
  <si>
    <t xml:space="preserve">Paveldimo turto mokestis </t>
  </si>
  <si>
    <t xml:space="preserve">Nekilnojamojo turto mokestis </t>
  </si>
  <si>
    <t>Mokesčiai už aplinkos teršimą</t>
  </si>
  <si>
    <t>10.1</t>
  </si>
  <si>
    <t>Gyventojų registro tvarkymas ir duomenų teikimas valstybės registrams</t>
  </si>
  <si>
    <t>Civilinės būklės aktų registravimas</t>
  </si>
  <si>
    <t>Valstybės garantuojamos pirminės teisinės pagalbos teikimas</t>
  </si>
  <si>
    <t>Priešgaisrinė sauga</t>
  </si>
  <si>
    <t>Civilinė sauga</t>
  </si>
  <si>
    <t>Gyvenamosios vietos deklaravimas ir  gyvenamosios vietos neturinčių asmenų apskaitos duomenų tvarkymas</t>
  </si>
  <si>
    <t>Valstybinės kalbos vartojimo  ir taisyklingumo kontrolė</t>
  </si>
  <si>
    <t xml:space="preserve">Žemės ūkio funkcijų atlikimas </t>
  </si>
  <si>
    <t xml:space="preserve">Melioracija </t>
  </si>
  <si>
    <t>Savivaldybės erdvinių duomenų rinkinio tvarkymas</t>
  </si>
  <si>
    <t xml:space="preserve">Dalyvavimas rengiant ir vykdant mobilizaciją, demobilizaciją </t>
  </si>
  <si>
    <t>Jaunimo teisių apsauga</t>
  </si>
  <si>
    <t>Dalyvavimas rengiant ir įgyvendinant gyventojų užimtumo programas</t>
  </si>
  <si>
    <t>Socialinė parama mokiniams</t>
  </si>
  <si>
    <t xml:space="preserve">Socialinės paslaugos, iš jų:                                                                                                       </t>
  </si>
  <si>
    <t>socialinė globa asmenims su sunkia negalia</t>
  </si>
  <si>
    <t>socialinė priežiūra socialinės rizikos šeimose ir atvejo vadybininkai</t>
  </si>
  <si>
    <t>Socialinių išmokų ir kompensacijų skaičiavimas ir mokėjimas</t>
  </si>
  <si>
    <t>Sveikos gyvensenos plėtojimas ir sveikos gyvensenos įgūdžių ugdymo įstaigose ir bendruomenėse stiprinimas, visuomenės sveikatos stebėsenos savivaldybėse vykdymas</t>
  </si>
  <si>
    <t>Visuomenės psichikos sveikatos paslaugų prieinamumo bei ankstyvojo savižudybių atpažinimo ir kompleksinės pagalbos teikimo sistemos plėtojimas</t>
  </si>
  <si>
    <t>Neveiksnių asmenų būklės peržiūrėjimo užtikrinimas</t>
  </si>
  <si>
    <t>Archyvinių dokumentų tvarkymas</t>
  </si>
  <si>
    <t>Duomenų teikimas Valstybės suteiktos pagalbos registrui</t>
  </si>
  <si>
    <t>Būsto nuomos mokesčio dalies kompensavimas</t>
  </si>
  <si>
    <t>Koordinuotai teikiamų paslaugų vaikams nuo gimimo iki 18 metų ir vaiko atstovams koordinavimui finansavimas</t>
  </si>
  <si>
    <t>11.1</t>
  </si>
  <si>
    <t>11.2</t>
  </si>
  <si>
    <t>Mokykloms (klasėms), skirtoms mokiniams, turintiems specialiųjų ugdymo poreikių</t>
  </si>
  <si>
    <t>Neformaliajam vaikų švietimui</t>
  </si>
  <si>
    <t>VIPA tikslinė dotacija</t>
  </si>
  <si>
    <t>Vaikų dienos socialinei priežiūrai organizuoti ir teikti</t>
  </si>
  <si>
    <t>Viešosios bibliotekos dokumentams įsigyti</t>
  </si>
  <si>
    <t>Asmeninei pagalbai teikti ir administruoti</t>
  </si>
  <si>
    <t>Turto pajamos</t>
  </si>
  <si>
    <t>14.1</t>
  </si>
  <si>
    <t>Dividendai</t>
  </si>
  <si>
    <t>14.2</t>
  </si>
  <si>
    <t xml:space="preserve">Nuomos mokestis už valstybinę žemę </t>
  </si>
  <si>
    <t>14.3</t>
  </si>
  <si>
    <t>Mokesčiai už medžiojamųjų gyvūnų išteklius</t>
  </si>
  <si>
    <t>14.4</t>
  </si>
  <si>
    <t>Kiti mokesčiai už valstybinius gamtos išteklius</t>
  </si>
  <si>
    <t>Pajamos už socialinio būsto nuomą</t>
  </si>
  <si>
    <t>Pajamos už patalpų nuomą</t>
  </si>
  <si>
    <t>Valstybės rinkliava</t>
  </si>
  <si>
    <t>Vietinės rinkliavos, iš jų:</t>
  </si>
  <si>
    <t>rinkliava už komunalinių atliekų surinkimą</t>
  </si>
  <si>
    <t>rinkliava už naudojimąsi stovėjimo aikštele prie Kryžių kalno</t>
  </si>
  <si>
    <t>kitos vietinės rinkliavos</t>
  </si>
  <si>
    <t>Pajamos iš baudų, konfiskuoto turto ir kitų netesybų</t>
  </si>
  <si>
    <t>Kitos neišvardintos pajamos</t>
  </si>
  <si>
    <t>Materialiojo ir nematerialiojo turto realizavimo pajamos</t>
  </si>
  <si>
    <t>Socialinio būsto pardavimo pajamos</t>
  </si>
  <si>
    <t>Nepanaudotų lėšų likučiai:</t>
  </si>
  <si>
    <t xml:space="preserve">Savivaldybės biudžeto </t>
  </si>
  <si>
    <t>Nepanaudotos VB lėšos</t>
  </si>
  <si>
    <t>21.3</t>
  </si>
  <si>
    <t xml:space="preserve">Vietinės rinkliavos už komunalines atliekas </t>
  </si>
  <si>
    <t>21.4</t>
  </si>
  <si>
    <t>Aplinkos apsaugos specialios programos</t>
  </si>
  <si>
    <t xml:space="preserve">Biudžetinių įstaigų pajamų </t>
  </si>
  <si>
    <t>Lėšų už parduotus žemės sklypus</t>
  </si>
  <si>
    <t>Socialinio būsto programos</t>
  </si>
  <si>
    <t>VIPA dotacijos projektų finansavimui</t>
  </si>
  <si>
    <t>Savivaldybės infrastruktūros plėtros įgyvendinimo</t>
  </si>
  <si>
    <t>1.1</t>
  </si>
  <si>
    <t xml:space="preserve">Valstybės perduotoms funkcijoms </t>
  </si>
  <si>
    <t>1.4</t>
  </si>
  <si>
    <t>Savivaldybės mero rezervas</t>
  </si>
  <si>
    <t>1.6.1</t>
  </si>
  <si>
    <t>1.6.2</t>
  </si>
  <si>
    <t>1.6.3</t>
  </si>
  <si>
    <t>2.1</t>
  </si>
  <si>
    <t>Šiaulių r. savivaldybės priešgaisrinė tarnyba</t>
  </si>
  <si>
    <t>3.1</t>
  </si>
  <si>
    <t>3.2</t>
  </si>
  <si>
    <t>4.1</t>
  </si>
  <si>
    <t>5.1</t>
  </si>
  <si>
    <t>5.2</t>
  </si>
  <si>
    <t>5.3</t>
  </si>
  <si>
    <t>5.4</t>
  </si>
  <si>
    <t>5.5</t>
  </si>
  <si>
    <t>VIPA dotacijos 2021 m. lėšų likutis</t>
  </si>
  <si>
    <t>5.6</t>
  </si>
  <si>
    <t>06 SENIŪNIJŲ VEIKLOS PROGRAMA</t>
  </si>
  <si>
    <t>6.1</t>
  </si>
  <si>
    <t>Savivaldybės biudžeto tikslinės lėšos</t>
  </si>
  <si>
    <t>Bubių seniūnija</t>
  </si>
  <si>
    <t>7.1</t>
  </si>
  <si>
    <t>7.2</t>
  </si>
  <si>
    <t>Ginkūnų seniūnija</t>
  </si>
  <si>
    <t>8.1</t>
  </si>
  <si>
    <t>Gruzdžių seniūnija</t>
  </si>
  <si>
    <t>9.1</t>
  </si>
  <si>
    <t>Kairių seniūnija</t>
  </si>
  <si>
    <t>Kuršėnų kaimiškoji seniūnija</t>
  </si>
  <si>
    <t>Kuršėnų miesto seniūnija</t>
  </si>
  <si>
    <t>12.1</t>
  </si>
  <si>
    <t>Kužių seniūnija</t>
  </si>
  <si>
    <t>13.1</t>
  </si>
  <si>
    <t>Meškuičių seniūnija</t>
  </si>
  <si>
    <t>Raudėnų seniūnija</t>
  </si>
  <si>
    <t>Šakynos seniūnija</t>
  </si>
  <si>
    <t>16.1</t>
  </si>
  <si>
    <t>Šiaulių kaimiškoji seniūnija</t>
  </si>
  <si>
    <t>17.1</t>
  </si>
  <si>
    <t>Iš viso 06 programai</t>
  </si>
  <si>
    <t>18.1</t>
  </si>
  <si>
    <t>18.2</t>
  </si>
  <si>
    <t>18.3</t>
  </si>
  <si>
    <t>18.4</t>
  </si>
  <si>
    <t>Socialinio būsto tikslinės lėšos</t>
  </si>
  <si>
    <t>18.5</t>
  </si>
  <si>
    <t>Nepanaudotos socialinio būsto lėšos</t>
  </si>
  <si>
    <t>18.6</t>
  </si>
  <si>
    <t>Savivaldybės infrastruktūros plėtros įgyvendinimas</t>
  </si>
  <si>
    <t>18.7</t>
  </si>
  <si>
    <t>Nepanaudotos lėšos (už parduotus žemės sklypus)</t>
  </si>
  <si>
    <t>19.4</t>
  </si>
  <si>
    <t>Įstaigos pajamų likutis</t>
  </si>
  <si>
    <t>20.3</t>
  </si>
  <si>
    <t>20.4</t>
  </si>
  <si>
    <t>22.3</t>
  </si>
  <si>
    <t>22.4</t>
  </si>
  <si>
    <t>23.3</t>
  </si>
  <si>
    <t>23.4</t>
  </si>
  <si>
    <t>23.5.1</t>
  </si>
  <si>
    <t>24.2</t>
  </si>
  <si>
    <t>24.3</t>
  </si>
  <si>
    <t>24.4</t>
  </si>
  <si>
    <t>26.2</t>
  </si>
  <si>
    <t>26.4</t>
  </si>
  <si>
    <t>26.5</t>
  </si>
  <si>
    <t>29.3</t>
  </si>
  <si>
    <t>29.4</t>
  </si>
  <si>
    <t>30.3</t>
  </si>
  <si>
    <t>30.4</t>
  </si>
  <si>
    <t>30.5.1</t>
  </si>
  <si>
    <t>31.3</t>
  </si>
  <si>
    <t>31.4</t>
  </si>
  <si>
    <t>32.3</t>
  </si>
  <si>
    <t>32.4</t>
  </si>
  <si>
    <t>32.5.1</t>
  </si>
  <si>
    <t>33.3</t>
  </si>
  <si>
    <t>33.4</t>
  </si>
  <si>
    <t>33.5.1</t>
  </si>
  <si>
    <t>34.3</t>
  </si>
  <si>
    <t>34.4</t>
  </si>
  <si>
    <t>35.3</t>
  </si>
  <si>
    <t>35.4</t>
  </si>
  <si>
    <t>37.3</t>
  </si>
  <si>
    <t>39.2</t>
  </si>
  <si>
    <t>39.3</t>
  </si>
  <si>
    <t>41.2</t>
  </si>
  <si>
    <t>41.3</t>
  </si>
  <si>
    <t>44.1</t>
  </si>
  <si>
    <t>44.2</t>
  </si>
  <si>
    <t>13 KULTŪROS PLĖTROS PROGRAMA</t>
  </si>
  <si>
    <t>45.1</t>
  </si>
  <si>
    <t>Šiaulių r. savivaldybės viešoji biblioteka</t>
  </si>
  <si>
    <t>46.1</t>
  </si>
  <si>
    <t>46.2</t>
  </si>
  <si>
    <t>Darbuotojų darbo užmokesčiui didinti</t>
  </si>
  <si>
    <t>Šiaulių r. savivaldybės kultūros centras</t>
  </si>
  <si>
    <t>47.1</t>
  </si>
  <si>
    <t>47.2</t>
  </si>
  <si>
    <t>Šiaulių r. savivaldybės etninės kultūros ir tradicinių amatų centras</t>
  </si>
  <si>
    <t>48.1</t>
  </si>
  <si>
    <t>48.2</t>
  </si>
  <si>
    <t>48.3</t>
  </si>
  <si>
    <t>48.4</t>
  </si>
  <si>
    <t>Iš viso 13 programai</t>
  </si>
  <si>
    <t>14 APLINKOS APSAUGOS PROGRAMA</t>
  </si>
  <si>
    <t>14.1 APLINKOS APSAUGOS SPECIALIOJI PROGRAMA</t>
  </si>
  <si>
    <t>49.1</t>
  </si>
  <si>
    <t>Aplinkos apsaugos tikslinės lėšos</t>
  </si>
  <si>
    <t>49.2</t>
  </si>
  <si>
    <t>Nepanaudotos lėšos (aplinkos apsaugos)</t>
  </si>
  <si>
    <t>14.2 KOMUNALINIŲ ATLIEKŲ TVARKYMO IR ADMINISTRAVIMO IŠLAIDOS</t>
  </si>
  <si>
    <t>50.2</t>
  </si>
  <si>
    <t>Nepanaudotos lėšos (vietinės rinkliavos)</t>
  </si>
  <si>
    <t>Iš viso 14 programai</t>
  </si>
  <si>
    <t>51.1</t>
  </si>
  <si>
    <t>Įstaigų pajamos</t>
  </si>
  <si>
    <t xml:space="preserve">                                                                                biudžeto asignavimų</t>
  </si>
  <si>
    <t xml:space="preserve">                                                           2 priedas</t>
  </si>
  <si>
    <t>Skolintos lėšos</t>
  </si>
  <si>
    <t>Vietinės reikšmės keliams tiesti, taisyti (remontuoti), rekonstruoti, prižiūrėti, saugaus eismo sąlygoms užtikrinti</t>
  </si>
  <si>
    <t>Ilgalaikė paskola</t>
  </si>
  <si>
    <t>Žemės realizavimo pajamos</t>
  </si>
  <si>
    <t>Pastatų ir statinių realizavimo pajamos</t>
  </si>
  <si>
    <t>Pajamos iš infrastruktūros plėtros įmokų</t>
  </si>
  <si>
    <t>Šiaulių r. savivaldybės kontrolės ir audito tarnyba</t>
  </si>
  <si>
    <t>Namų ūkiuose susidariusioms asbesto atliekoms tvarkyti</t>
  </si>
  <si>
    <t>Sosnovskio barščio naikinimui Šiaulių rajone</t>
  </si>
  <si>
    <t>__________________________</t>
  </si>
  <si>
    <t>ŠIAULIŲ RAJONO SAVIVALDYBĖS 2023 METŲ BIUDŽETO PAJAMOS</t>
  </si>
  <si>
    <t>Kompleksinėms paslaugoms šeimai organizuoti</t>
  </si>
  <si>
    <t>14.5</t>
  </si>
  <si>
    <t>14.6</t>
  </si>
  <si>
    <t>Valstybinėms (valstybės perduotoms savivaldybėms) funkcijoms atlikti</t>
  </si>
  <si>
    <t>ŠIAULIŲ RAJONO SAVIVALDYBĖS 2023 METŲ BIUDŽETO ASIGNAVIMAI</t>
  </si>
  <si>
    <t>Nepanaudotos infrastruktūros plėtros lėšos</t>
  </si>
  <si>
    <t>Nepanaudotas valstybės biudžeto lėšų likutis</t>
  </si>
  <si>
    <t>5.5.1</t>
  </si>
  <si>
    <t>5.5.2</t>
  </si>
  <si>
    <t>Akredituotai socialinei reabilitacijai neįgaliesiems bendruomenėje organizuoti, teikti ir administruoti</t>
  </si>
  <si>
    <t>Akredituotai vaikų dienos socialinei priežiūrai organizuoti ir teikti</t>
  </si>
  <si>
    <t>Savivaldybės biudžeto lėšos (iš jų 9 klasei išlaikyti - 15 935 Eur)</t>
  </si>
  <si>
    <t>Specialiųjų ugdymosi poreikių mokiniams</t>
  </si>
  <si>
    <t>Mokesčiai</t>
  </si>
  <si>
    <t>Dotacijos (3+6)</t>
  </si>
  <si>
    <t>Valstybės biudžeto dotacijos (4+5)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</si>
  <si>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</si>
  <si>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</si>
  <si>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</si>
  <si>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</si>
  <si>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</si>
  <si>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</si>
  <si>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</si>
  <si>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</si>
  <si>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</si>
  <si>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</si>
  <si>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</si>
  <si>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</si>
  <si>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</si>
  <si>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</si>
  <si>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</si>
  <si>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</si>
  <si>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</si>
  <si>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</si>
  <si>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</si>
  <si>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</si>
  <si>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</si>
  <si>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</si>
  <si>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5.8</t>
  </si>
  <si>
    <t>5.9</t>
  </si>
  <si>
    <t>5.10</t>
  </si>
  <si>
    <t>5.11</t>
  </si>
  <si>
    <t>5.12</t>
  </si>
  <si>
    <t>5.13</t>
  </si>
  <si>
    <t>8.2</t>
  </si>
  <si>
    <t>8.3</t>
  </si>
  <si>
    <t>8.4</t>
  </si>
  <si>
    <t>5.4.1</t>
  </si>
  <si>
    <t>5.4.2</t>
  </si>
  <si>
    <t>7.3</t>
  </si>
  <si>
    <t>7.4</t>
  </si>
  <si>
    <t>8.5</t>
  </si>
  <si>
    <t>8.5.1</t>
  </si>
  <si>
    <t>8.5.2</t>
  </si>
  <si>
    <t>8.5.3</t>
  </si>
  <si>
    <t>8.6</t>
  </si>
  <si>
    <t>11.3</t>
  </si>
  <si>
    <t>14.7</t>
  </si>
  <si>
    <t>14.8</t>
  </si>
  <si>
    <t>14.9</t>
  </si>
  <si>
    <t>IŠ VISO PAJAMŲ (1+2+8+...+11)</t>
  </si>
  <si>
    <t>IŠ VISO (12+13+14)</t>
  </si>
  <si>
    <t>Nepriklausomybės gynėjams, nukentėjusiems nuo 1991 m. sausio 11–13 d. ir po to vykdytos SSRS agresijos, bei jų šeimoms</t>
  </si>
  <si>
    <t>darbo užmokesčio individualios priežiūros darbuotojams, teikiantiems socialinę priežiūrą šeimoms, mokėjimas</t>
  </si>
  <si>
    <t>Specialios tikslinės dotacijos projektų finansavimui, iš jų:</t>
  </si>
  <si>
    <t>PROJEKTAS</t>
  </si>
  <si>
    <t>4.15.1</t>
  </si>
  <si>
    <t>4.15.2</t>
  </si>
  <si>
    <t>4.15.3</t>
  </si>
  <si>
    <t>Specialios tikslinės dotacijos projektų finansavimui</t>
  </si>
  <si>
    <t>18.9</t>
  </si>
  <si>
    <t>18.9.1</t>
  </si>
  <si>
    <t>26.5.1</t>
  </si>
  <si>
    <t>27.1</t>
  </si>
  <si>
    <t>27.2</t>
  </si>
  <si>
    <t>27.3</t>
  </si>
  <si>
    <t>27.4</t>
  </si>
  <si>
    <t>27.5</t>
  </si>
  <si>
    <t>27.5.1</t>
  </si>
  <si>
    <t>28.1</t>
  </si>
  <si>
    <t>28.2</t>
  </si>
  <si>
    <t>28.3</t>
  </si>
  <si>
    <t>28.4</t>
  </si>
  <si>
    <t>28.5</t>
  </si>
  <si>
    <t>28.5.1</t>
  </si>
  <si>
    <t>25.1</t>
  </si>
  <si>
    <t>25.2</t>
  </si>
  <si>
    <t>25.3</t>
  </si>
  <si>
    <t>25.4</t>
  </si>
  <si>
    <t>25.5</t>
  </si>
  <si>
    <t>25.5.1</t>
  </si>
  <si>
    <t>25.5.2</t>
  </si>
  <si>
    <t>41.3.1</t>
  </si>
  <si>
    <t>43.2</t>
  </si>
  <si>
    <t>43.3</t>
  </si>
  <si>
    <t>43.4</t>
  </si>
  <si>
    <t>43.5</t>
  </si>
  <si>
    <t>43.5.1</t>
  </si>
  <si>
    <t>44.4</t>
  </si>
  <si>
    <t>45.2</t>
  </si>
  <si>
    <t>45.3</t>
  </si>
  <si>
    <t>48.3.1</t>
  </si>
  <si>
    <t>48.3.2</t>
  </si>
  <si>
    <t>48.3.3</t>
  </si>
  <si>
    <t>48.3.4</t>
  </si>
  <si>
    <t>49.3</t>
  </si>
  <si>
    <t>49.4</t>
  </si>
  <si>
    <t>49.5</t>
  </si>
  <si>
    <t>49.5.1</t>
  </si>
  <si>
    <t>50.1</t>
  </si>
  <si>
    <t>50.3</t>
  </si>
  <si>
    <t>50.3.1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</si>
</sst>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  <charset val="186"/>
    </font>
    <font>
      <sz val="10"/>
      <name val="Times New Roman Baltic"/>
      <charset val="186"/>
    </font>
    <font>
      <sz val="11"/>
      <color rgb="FF000000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3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" fontId="1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1" fontId="2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1" fontId="2" fillId="2" borderId="7" xfId="1" applyNumberFormat="1" applyFont="1" applyFill="1" applyBorder="1" applyAlignment="1" applyProtection="1">
      <alignment horizontal="left" vertical="top" wrapText="1"/>
      <protection hidden="1"/>
    </xf>
    <xf numFmtId="49" fontId="2" fillId="0" borderId="1" xfId="1" applyNumberFormat="1" applyFont="1" applyBorder="1" applyAlignment="1" applyProtection="1">
      <alignment horizontal="center" vertical="center" wrapText="1"/>
      <protection hidden="1"/>
    </xf>
    <xf numFmtId="1" fontId="2" fillId="0" borderId="1" xfId="1" applyNumberFormat="1" applyFont="1" applyBorder="1" applyAlignment="1" applyProtection="1">
      <alignment horizontal="left" vertical="top" wrapText="1"/>
      <protection hidden="1"/>
    </xf>
    <xf numFmtId="1" fontId="1" fillId="0" borderId="1" xfId="1" applyNumberFormat="1" applyFont="1" applyBorder="1" applyAlignment="1" applyProtection="1">
      <alignment horizontal="left" vertical="top" wrapText="1"/>
      <protection hidden="1"/>
    </xf>
    <xf numFmtId="49" fontId="1" fillId="0" borderId="1" xfId="1" applyNumberFormat="1" applyFont="1" applyBorder="1" applyAlignment="1" applyProtection="1">
      <alignment horizontal="left" vertical="top" wrapText="1"/>
      <protection hidden="1"/>
    </xf>
    <xf numFmtId="1" fontId="2" fillId="0" borderId="6" xfId="1" applyNumberFormat="1" applyFont="1" applyBorder="1" applyAlignment="1" applyProtection="1">
      <alignment horizontal="left" vertical="top" wrapText="1"/>
      <protection hidden="1"/>
    </xf>
    <xf numFmtId="49" fontId="1" fillId="3" borderId="1" xfId="1" applyNumberFormat="1" applyFont="1" applyFill="1" applyBorder="1" applyAlignment="1" applyProtection="1">
      <alignment horizontal="left" vertical="top" wrapText="1"/>
      <protection hidden="1"/>
    </xf>
    <xf numFmtId="1" fontId="2" fillId="3" borderId="1" xfId="1" applyNumberFormat="1" applyFont="1" applyFill="1" applyBorder="1" applyAlignment="1" applyProtection="1">
      <alignment horizontal="left" vertical="top" wrapText="1"/>
      <protection hidden="1"/>
    </xf>
    <xf numFmtId="1" fontId="1" fillId="3" borderId="1" xfId="1" applyNumberFormat="1" applyFont="1" applyFill="1" applyBorder="1" applyAlignment="1" applyProtection="1">
      <alignment horizontal="left" vertical="top" wrapText="1"/>
      <protection hidden="1"/>
    </xf>
    <xf numFmtId="0" fontId="1" fillId="0" borderId="0" xfId="0" applyFont="1" applyAlignment="1">
      <alignment horizontal="left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1" fontId="2" fillId="0" borderId="1" xfId="0" applyNumberFormat="1" applyFont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49" fontId="7" fillId="0" borderId="1" xfId="1" applyNumberFormat="1" applyFont="1" applyBorder="1" applyAlignment="1" applyProtection="1">
      <alignment horizontal="left" vertical="top" wrapText="1"/>
      <protection hidden="1"/>
    </xf>
    <xf numFmtId="1" fontId="2" fillId="0" borderId="1" xfId="0" applyNumberFormat="1" applyFont="1" applyBorder="1" applyAlignment="1">
      <alignment horizontal="right" vertical="top" wrapText="1"/>
    </xf>
    <xf numFmtId="1" fontId="1" fillId="0" borderId="1" xfId="0" applyNumberFormat="1" applyFont="1" applyBorder="1" applyAlignment="1">
      <alignment horizontal="right" vertical="top" wrapText="1"/>
    </xf>
    <xf numFmtId="1" fontId="2" fillId="2" borderId="1" xfId="1" applyNumberFormat="1" applyFont="1" applyFill="1" applyBorder="1" applyAlignment="1" applyProtection="1">
      <alignment horizontal="left" vertical="top" wrapText="1"/>
      <protection hidden="1"/>
    </xf>
    <xf numFmtId="1" fontId="1" fillId="0" borderId="1" xfId="0" applyNumberFormat="1" applyFont="1" applyBorder="1" applyAlignment="1">
      <alignment vertical="top" wrapText="1"/>
    </xf>
    <xf numFmtId="1" fontId="2" fillId="2" borderId="1" xfId="0" applyNumberFormat="1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/>
    </xf>
    <xf numFmtId="1" fontId="7" fillId="0" borderId="1" xfId="0" applyNumberFormat="1" applyFont="1" applyBorder="1" applyAlignment="1">
      <alignment vertical="top"/>
    </xf>
    <xf numFmtId="1" fontId="1" fillId="3" borderId="1" xfId="0" applyNumberFormat="1" applyFont="1" applyFill="1" applyBorder="1" applyAlignment="1">
      <alignment horizontal="right" vertical="top" wrapText="1"/>
    </xf>
    <xf numFmtId="1" fontId="1" fillId="0" borderId="1" xfId="0" applyNumberFormat="1" applyFont="1" applyBorder="1" applyAlignment="1">
      <alignment vertical="top"/>
    </xf>
    <xf numFmtId="1" fontId="1" fillId="0" borderId="6" xfId="0" applyNumberFormat="1" applyFont="1" applyBorder="1" applyAlignment="1">
      <alignment horizontal="right" vertical="top" wrapText="1"/>
    </xf>
    <xf numFmtId="1" fontId="2" fillId="0" borderId="6" xfId="0" applyNumberFormat="1" applyFont="1" applyBorder="1" applyAlignment="1">
      <alignment horizontal="right" vertical="top" wrapText="1"/>
    </xf>
    <xf numFmtId="1" fontId="2" fillId="2" borderId="7" xfId="0" applyNumberFormat="1" applyFont="1" applyFill="1" applyBorder="1" applyAlignment="1">
      <alignment horizontal="right" vertical="top" wrapText="1"/>
    </xf>
    <xf numFmtId="1" fontId="2" fillId="0" borderId="6" xfId="0" applyNumberFormat="1" applyFont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49" fontId="2" fillId="3" borderId="1" xfId="1" applyNumberFormat="1" applyFont="1" applyFill="1" applyBorder="1" applyAlignment="1" applyProtection="1">
      <alignment horizontal="left" vertical="top" wrapText="1"/>
      <protection hidden="1"/>
    </xf>
    <xf numFmtId="49" fontId="1" fillId="3" borderId="1" xfId="1" applyNumberFormat="1" applyFont="1" applyFill="1" applyBorder="1" applyAlignment="1" applyProtection="1">
      <alignment horizontal="left" vertical="top" wrapText="1"/>
      <protection hidden="1"/>
    </xf>
    <xf numFmtId="0" fontId="1" fillId="0" borderId="1" xfId="0" applyFont="1" applyBorder="1" applyAlignment="1">
      <alignment horizontal="left" vertical="top" wrapText="1"/>
    </xf>
    <xf numFmtId="49" fontId="1" fillId="0" borderId="1" xfId="1" applyNumberFormat="1" applyFont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49" fontId="1" fillId="0" borderId="1" xfId="2" applyNumberFormat="1" applyFont="1" applyBorder="1" applyAlignment="1" applyProtection="1">
      <alignment horizontal="left" vertical="top" wrapText="1"/>
      <protection hidden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49" fontId="2" fillId="0" borderId="1" xfId="1" applyNumberFormat="1" applyFont="1" applyBorder="1" applyAlignment="1" applyProtection="1">
      <alignment horizontal="left" vertical="top" wrapText="1"/>
      <protection hidden="1"/>
    </xf>
    <xf numFmtId="0" fontId="2" fillId="0" borderId="0" xfId="0" applyFont="1" applyAlignment="1">
      <alignment horizontal="center" vertical="top"/>
    </xf>
    <xf numFmtId="49" fontId="2" fillId="2" borderId="1" xfId="2" applyNumberFormat="1" applyFont="1" applyFill="1" applyBorder="1" applyAlignment="1" applyProtection="1">
      <alignment horizontal="left" vertical="top" wrapText="1"/>
      <protection hidden="1"/>
    </xf>
    <xf numFmtId="49" fontId="2" fillId="0" borderId="1" xfId="1" applyNumberFormat="1" applyFont="1" applyBorder="1" applyAlignment="1" applyProtection="1">
      <alignment horizontal="center" vertical="center" wrapText="1"/>
      <protection hidden="1"/>
    </xf>
    <xf numFmtId="0" fontId="2" fillId="0" borderId="1" xfId="2" applyFont="1" applyBorder="1" applyAlignment="1" applyProtection="1">
      <alignment horizontal="left" vertical="top" wrapText="1"/>
      <protection hidden="1"/>
    </xf>
    <xf numFmtId="1" fontId="1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top" wrapText="1"/>
    </xf>
    <xf numFmtId="1" fontId="1" fillId="0" borderId="3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left" vertical="top" wrapText="1"/>
    </xf>
    <xf numFmtId="1" fontId="2" fillId="0" borderId="3" xfId="0" applyNumberFormat="1" applyFont="1" applyBorder="1" applyAlignment="1">
      <alignment horizontal="left" vertical="top" wrapText="1"/>
    </xf>
    <xf numFmtId="1" fontId="1" fillId="0" borderId="2" xfId="2" applyNumberFormat="1" applyFont="1" applyBorder="1" applyAlignment="1" applyProtection="1">
      <alignment horizontal="left" vertical="top" wrapText="1"/>
      <protection hidden="1"/>
    </xf>
    <xf numFmtId="1" fontId="1" fillId="0" borderId="3" xfId="2" applyNumberFormat="1" applyFont="1" applyBorder="1" applyAlignment="1" applyProtection="1">
      <alignment horizontal="left" vertical="top" wrapText="1"/>
      <protection hidden="1"/>
    </xf>
    <xf numFmtId="1" fontId="2" fillId="0" borderId="1" xfId="0" applyNumberFormat="1" applyFont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</cellXfs>
  <cellStyles count="4">
    <cellStyle name="Įprastas" xfId="0" builtinId="0"/>
    <cellStyle name="Normal 2" xfId="3" xr:uid="{7A303243-1F0F-46D5-9D6B-B116BDED834A}"/>
    <cellStyle name="Normal_F2sav" xfId="2" xr:uid="{9062190A-5231-4089-83A8-BD28B32CC911}"/>
    <cellStyle name="Normal_SAVAPYSsssss" xfId="1" xr:uid="{30B161F6-062E-4C4D-A240-4C860150BA5E}"/>
  </cellStyles>
  <dxfs count="0"/>
  <tableStyles count="0" defaultTableStyle="TableStyleMedium2" defaultPivotStyle="PivotStyleLight16"/>
  <colors>
    <mruColors>
      <color rgb="FFFF99FF"/>
      <color rgb="FFFF9999"/>
      <color rgb="FF0000CC"/>
      <color rgb="FFCCFF99"/>
      <color rgb="FFCCCC00"/>
      <color rgb="FFFFFFCC"/>
      <color rgb="FF66FF66"/>
      <color rgb="FF9999FF"/>
      <color rgb="FF00CC99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3028-492F-4F14-9187-5080788279FD}">
  <dimension ref="A1:D98"/>
  <sheetViews>
    <sheetView tabSelected="1" topLeftCell="A2" zoomScaleNormal="100" workbookViewId="0">
      <pane ySplit="7" topLeftCell="A9" activePane="bottomLeft" state="frozen"/>
      <selection activeCell="B187" sqref="B187:C187"/>
      <selection pane="bottomLeft" activeCell="A8" sqref="A8"/>
    </sheetView>
  </sheetViews>
  <sheetFormatPr defaultRowHeight="12.75" x14ac:dyDescent="0.25"/>
  <cols>
    <col min="1" max="1" width="7.5703125" style="11" customWidth="1"/>
    <col min="2" max="2" width="44.28515625" style="9" customWidth="1"/>
    <col min="3" max="3" width="18.28515625" style="11" customWidth="1"/>
    <col min="4" max="4" width="13.7109375" style="10" customWidth="1"/>
    <col min="5" max="16384" width="9.140625" style="9"/>
  </cols>
  <sheetData>
    <row r="1" spans="1:4" ht="12" hidden="1" customHeight="1" x14ac:dyDescent="0.25"/>
    <row r="2" spans="1:4" ht="15.75" customHeight="1" x14ac:dyDescent="0.25">
      <c r="C2" s="46" t="s">
        <v>392</v>
      </c>
      <c r="D2" s="46"/>
    </row>
    <row r="3" spans="1:4" ht="13.5" hidden="1" customHeight="1" x14ac:dyDescent="0.25">
      <c r="D3" s="25"/>
    </row>
    <row r="4" spans="1:4" ht="13.5" customHeight="1" x14ac:dyDescent="0.25">
      <c r="D4" s="9"/>
    </row>
    <row r="5" spans="1:4" ht="14.25" customHeight="1" x14ac:dyDescent="0.25">
      <c r="A5" s="61" t="s">
        <v>326</v>
      </c>
      <c r="B5" s="61"/>
      <c r="C5" s="61"/>
      <c r="D5" s="61"/>
    </row>
    <row r="6" spans="1:4" ht="10.5" customHeight="1" x14ac:dyDescent="0.25">
      <c r="A6" s="6"/>
      <c r="B6" s="37"/>
      <c r="C6" s="6"/>
      <c r="D6" s="13"/>
    </row>
    <row r="7" spans="1:4" ht="12.75" customHeight="1" x14ac:dyDescent="0.25">
      <c r="D7" s="10" t="s">
        <v>0</v>
      </c>
    </row>
    <row r="8" spans="1:4" s="8" customFormat="1" ht="15.75" customHeight="1" x14ac:dyDescent="0.25">
      <c r="A8" s="17" t="s">
        <v>1</v>
      </c>
      <c r="B8" s="63" t="s">
        <v>2</v>
      </c>
      <c r="C8" s="63"/>
      <c r="D8" s="26" t="s">
        <v>3</v>
      </c>
    </row>
    <row r="9" spans="1:4" s="4" customFormat="1" ht="13.5" customHeight="1" x14ac:dyDescent="0.25">
      <c r="A9" s="18">
        <v>1</v>
      </c>
      <c r="B9" s="60" t="s">
        <v>340</v>
      </c>
      <c r="C9" s="60"/>
      <c r="D9" s="31">
        <f t="shared" ref="D9" si="0">SUM(D10:D15)</f>
        <v>36480000</v>
      </c>
    </row>
    <row r="10" spans="1:4" s="4" customFormat="1" ht="13.5" customHeight="1" x14ac:dyDescent="0.25">
      <c r="A10" s="19" t="s">
        <v>195</v>
      </c>
      <c r="B10" s="51" t="s">
        <v>123</v>
      </c>
      <c r="C10" s="51"/>
      <c r="D10" s="40">
        <v>34944000</v>
      </c>
    </row>
    <row r="11" spans="1:4" s="4" customFormat="1" ht="13.5" customHeight="1" x14ac:dyDescent="0.25">
      <c r="A11" s="19" t="s">
        <v>15</v>
      </c>
      <c r="B11" s="51" t="s">
        <v>124</v>
      </c>
      <c r="C11" s="51"/>
      <c r="D11" s="40">
        <v>35000</v>
      </c>
    </row>
    <row r="12" spans="1:4" ht="13.5" customHeight="1" x14ac:dyDescent="0.25">
      <c r="A12" s="19" t="s">
        <v>17</v>
      </c>
      <c r="B12" s="51" t="s">
        <v>125</v>
      </c>
      <c r="C12" s="51"/>
      <c r="D12" s="40">
        <v>750000</v>
      </c>
    </row>
    <row r="13" spans="1:4" s="11" customFormat="1" ht="13.5" customHeight="1" x14ac:dyDescent="0.25">
      <c r="A13" s="19" t="s">
        <v>197</v>
      </c>
      <c r="B13" s="51" t="s">
        <v>126</v>
      </c>
      <c r="C13" s="51"/>
      <c r="D13" s="40">
        <v>15000</v>
      </c>
    </row>
    <row r="14" spans="1:4" s="11" customFormat="1" ht="13.5" customHeight="1" x14ac:dyDescent="0.25">
      <c r="A14" s="19" t="s">
        <v>19</v>
      </c>
      <c r="B14" s="51" t="s">
        <v>127</v>
      </c>
      <c r="C14" s="51"/>
      <c r="D14" s="40">
        <v>500000</v>
      </c>
    </row>
    <row r="15" spans="1:4" s="11" customFormat="1" ht="13.5" customHeight="1" x14ac:dyDescent="0.25">
      <c r="A15" s="19" t="s">
        <v>21</v>
      </c>
      <c r="B15" s="50" t="s">
        <v>128</v>
      </c>
      <c r="C15" s="50"/>
      <c r="D15" s="40">
        <v>236000</v>
      </c>
    </row>
    <row r="16" spans="1:4" s="11" customFormat="1" ht="13.5" customHeight="1" x14ac:dyDescent="0.25">
      <c r="A16" s="33">
        <v>2</v>
      </c>
      <c r="B16" s="45" t="s">
        <v>341</v>
      </c>
      <c r="C16" s="45"/>
      <c r="D16" s="36">
        <f>SUM(D17,D62)</f>
        <v>21402040</v>
      </c>
    </row>
    <row r="17" spans="1:4" s="11" customFormat="1" ht="13.5" customHeight="1" x14ac:dyDescent="0.25">
      <c r="A17" s="33">
        <v>3</v>
      </c>
      <c r="B17" s="45" t="s">
        <v>342</v>
      </c>
      <c r="C17" s="45"/>
      <c r="D17" s="36">
        <f>SUM(D18,D46)</f>
        <v>20822040</v>
      </c>
    </row>
    <row r="18" spans="1:4" s="11" customFormat="1" ht="13.5" customHeight="1" x14ac:dyDescent="0.25">
      <c r="A18" s="33">
        <v>4</v>
      </c>
      <c r="B18" s="62" t="s">
        <v>330</v>
      </c>
      <c r="C18" s="62"/>
      <c r="D18" s="36">
        <f>SUM(D19:D33,D37:D45)</f>
        <v>4187088</v>
      </c>
    </row>
    <row r="19" spans="1:4" s="11" customFormat="1" ht="13.5" customHeight="1" x14ac:dyDescent="0.25">
      <c r="A19" s="20" t="s">
        <v>206</v>
      </c>
      <c r="B19" s="55" t="s">
        <v>130</v>
      </c>
      <c r="C19" s="55"/>
      <c r="D19" s="40">
        <v>700</v>
      </c>
    </row>
    <row r="20" spans="1:4" s="11" customFormat="1" ht="13.5" customHeight="1" x14ac:dyDescent="0.25">
      <c r="A20" s="20" t="s">
        <v>118</v>
      </c>
      <c r="B20" s="55" t="s">
        <v>131</v>
      </c>
      <c r="C20" s="55"/>
      <c r="D20" s="40">
        <v>31700</v>
      </c>
    </row>
    <row r="21" spans="1:4" s="11" customFormat="1" ht="13.5" customHeight="1" x14ac:dyDescent="0.25">
      <c r="A21" s="20" t="s">
        <v>343</v>
      </c>
      <c r="B21" s="50" t="s">
        <v>132</v>
      </c>
      <c r="C21" s="50"/>
      <c r="D21" s="40">
        <v>18500</v>
      </c>
    </row>
    <row r="22" spans="1:4" s="11" customFormat="1" ht="13.5" customHeight="1" x14ac:dyDescent="0.25">
      <c r="A22" s="20" t="s">
        <v>344</v>
      </c>
      <c r="B22" s="50" t="s">
        <v>133</v>
      </c>
      <c r="C22" s="50"/>
      <c r="D22" s="40">
        <v>705600</v>
      </c>
    </row>
    <row r="23" spans="1:4" ht="13.5" customHeight="1" x14ac:dyDescent="0.25">
      <c r="A23" s="20" t="s">
        <v>345</v>
      </c>
      <c r="B23" s="50" t="s">
        <v>134</v>
      </c>
      <c r="C23" s="50"/>
      <c r="D23" s="40">
        <v>27400</v>
      </c>
    </row>
    <row r="24" spans="1:4" ht="27.75" customHeight="1" x14ac:dyDescent="0.25">
      <c r="A24" s="20" t="s">
        <v>346</v>
      </c>
      <c r="B24" s="55" t="s">
        <v>135</v>
      </c>
      <c r="C24" s="55"/>
      <c r="D24" s="40">
        <v>4500</v>
      </c>
    </row>
    <row r="25" spans="1:4" ht="13.5" customHeight="1" x14ac:dyDescent="0.25">
      <c r="A25" s="20" t="s">
        <v>347</v>
      </c>
      <c r="B25" s="55" t="s">
        <v>136</v>
      </c>
      <c r="C25" s="55"/>
      <c r="D25" s="40">
        <v>8000</v>
      </c>
    </row>
    <row r="26" spans="1:4" ht="13.5" customHeight="1" x14ac:dyDescent="0.25">
      <c r="A26" s="20" t="s">
        <v>348</v>
      </c>
      <c r="B26" s="50" t="s">
        <v>137</v>
      </c>
      <c r="C26" s="50"/>
      <c r="D26" s="40">
        <v>230800</v>
      </c>
    </row>
    <row r="27" spans="1:4" ht="13.5" customHeight="1" x14ac:dyDescent="0.25">
      <c r="A27" s="20" t="s">
        <v>349</v>
      </c>
      <c r="B27" s="50" t="s">
        <v>138</v>
      </c>
      <c r="C27" s="50"/>
      <c r="D27" s="40">
        <v>323000</v>
      </c>
    </row>
    <row r="28" spans="1:4" ht="13.5" customHeight="1" x14ac:dyDescent="0.25">
      <c r="A28" s="20" t="s">
        <v>350</v>
      </c>
      <c r="B28" s="50" t="s">
        <v>139</v>
      </c>
      <c r="C28" s="50"/>
      <c r="D28" s="40">
        <v>27732</v>
      </c>
    </row>
    <row r="29" spans="1:4" ht="13.5" customHeight="1" x14ac:dyDescent="0.25">
      <c r="A29" s="20" t="s">
        <v>351</v>
      </c>
      <c r="B29" s="50" t="s">
        <v>140</v>
      </c>
      <c r="C29" s="50"/>
      <c r="D29" s="40">
        <v>23000</v>
      </c>
    </row>
    <row r="30" spans="1:4" ht="13.5" customHeight="1" x14ac:dyDescent="0.25">
      <c r="A30" s="20" t="s">
        <v>352</v>
      </c>
      <c r="B30" s="50" t="s">
        <v>141</v>
      </c>
      <c r="C30" s="50"/>
      <c r="D30" s="40">
        <v>24600</v>
      </c>
    </row>
    <row r="31" spans="1:4" ht="13.5" customHeight="1" x14ac:dyDescent="0.25">
      <c r="A31" s="20" t="s">
        <v>353</v>
      </c>
      <c r="B31" s="50" t="s">
        <v>142</v>
      </c>
      <c r="C31" s="50"/>
      <c r="D31" s="40">
        <v>124600</v>
      </c>
    </row>
    <row r="32" spans="1:4" ht="13.5" customHeight="1" x14ac:dyDescent="0.25">
      <c r="A32" s="20" t="s">
        <v>354</v>
      </c>
      <c r="B32" s="50" t="s">
        <v>143</v>
      </c>
      <c r="C32" s="50"/>
      <c r="D32" s="40">
        <v>659700</v>
      </c>
    </row>
    <row r="33" spans="1:4" ht="13.5" customHeight="1" x14ac:dyDescent="0.25">
      <c r="A33" s="20" t="s">
        <v>355</v>
      </c>
      <c r="B33" s="50" t="s">
        <v>144</v>
      </c>
      <c r="C33" s="50"/>
      <c r="D33" s="32">
        <f>SUM(D34:D36)</f>
        <v>1196200</v>
      </c>
    </row>
    <row r="34" spans="1:4" ht="13.5" customHeight="1" x14ac:dyDescent="0.25">
      <c r="A34" s="30" t="s">
        <v>393</v>
      </c>
      <c r="B34" s="58" t="s">
        <v>145</v>
      </c>
      <c r="C34" s="58"/>
      <c r="D34" s="38">
        <v>555000</v>
      </c>
    </row>
    <row r="35" spans="1:4" ht="13.5" customHeight="1" x14ac:dyDescent="0.25">
      <c r="A35" s="30" t="s">
        <v>394</v>
      </c>
      <c r="B35" s="58" t="s">
        <v>146</v>
      </c>
      <c r="C35" s="58"/>
      <c r="D35" s="38">
        <v>563200</v>
      </c>
    </row>
    <row r="36" spans="1:4" ht="27.75" customHeight="1" x14ac:dyDescent="0.25">
      <c r="A36" s="30" t="s">
        <v>395</v>
      </c>
      <c r="B36" s="58" t="s">
        <v>390</v>
      </c>
      <c r="C36" s="58"/>
      <c r="D36" s="38">
        <v>78000</v>
      </c>
    </row>
    <row r="37" spans="1:4" ht="13.5" customHeight="1" x14ac:dyDescent="0.25">
      <c r="A37" s="20" t="s">
        <v>356</v>
      </c>
      <c r="B37" s="50" t="s">
        <v>147</v>
      </c>
      <c r="C37" s="50"/>
      <c r="D37" s="40">
        <v>270900</v>
      </c>
    </row>
    <row r="38" spans="1:4" ht="27.75" customHeight="1" x14ac:dyDescent="0.25">
      <c r="A38" s="20" t="s">
        <v>357</v>
      </c>
      <c r="B38" s="50" t="s">
        <v>389</v>
      </c>
      <c r="C38" s="50"/>
      <c r="D38" s="40">
        <v>600</v>
      </c>
    </row>
    <row r="39" spans="1:4" ht="39.75" customHeight="1" x14ac:dyDescent="0.25">
      <c r="A39" s="20" t="s">
        <v>358</v>
      </c>
      <c r="B39" s="55" t="s">
        <v>148</v>
      </c>
      <c r="C39" s="55"/>
      <c r="D39" s="40">
        <v>352600</v>
      </c>
    </row>
    <row r="40" spans="1:4" ht="27.75" customHeight="1" x14ac:dyDescent="0.25">
      <c r="A40" s="20" t="s">
        <v>359</v>
      </c>
      <c r="B40" s="55" t="s">
        <v>149</v>
      </c>
      <c r="C40" s="55"/>
      <c r="D40" s="40">
        <v>79000</v>
      </c>
    </row>
    <row r="41" spans="1:4" ht="13.5" customHeight="1" x14ac:dyDescent="0.25">
      <c r="A41" s="20" t="s">
        <v>360</v>
      </c>
      <c r="B41" s="55" t="s">
        <v>150</v>
      </c>
      <c r="C41" s="55"/>
      <c r="D41" s="40">
        <v>5800</v>
      </c>
    </row>
    <row r="42" spans="1:4" ht="13.5" customHeight="1" x14ac:dyDescent="0.25">
      <c r="A42" s="20" t="s">
        <v>361</v>
      </c>
      <c r="B42" s="55" t="s">
        <v>151</v>
      </c>
      <c r="C42" s="55"/>
      <c r="D42" s="40">
        <v>39900</v>
      </c>
    </row>
    <row r="43" spans="1:4" ht="13.5" customHeight="1" x14ac:dyDescent="0.25">
      <c r="A43" s="20" t="s">
        <v>362</v>
      </c>
      <c r="B43" s="55" t="s">
        <v>152</v>
      </c>
      <c r="C43" s="55"/>
      <c r="D43" s="40">
        <v>1400</v>
      </c>
    </row>
    <row r="44" spans="1:4" ht="13.5" customHeight="1" x14ac:dyDescent="0.25">
      <c r="A44" s="20" t="s">
        <v>363</v>
      </c>
      <c r="B44" s="55" t="s">
        <v>153</v>
      </c>
      <c r="C44" s="55"/>
      <c r="D44" s="40">
        <v>800</v>
      </c>
    </row>
    <row r="45" spans="1:4" ht="27.75" customHeight="1" x14ac:dyDescent="0.25">
      <c r="A45" s="20" t="s">
        <v>364</v>
      </c>
      <c r="B45" s="55" t="s">
        <v>154</v>
      </c>
      <c r="C45" s="55"/>
      <c r="D45" s="40">
        <v>30056</v>
      </c>
    </row>
    <row r="46" spans="1:4" ht="13.5" customHeight="1" x14ac:dyDescent="0.25">
      <c r="A46" s="33">
        <v>5</v>
      </c>
      <c r="B46" s="60" t="s">
        <v>4</v>
      </c>
      <c r="C46" s="60"/>
      <c r="D46" s="31">
        <f>SUM(D47:D50,D53:D61)</f>
        <v>16634952</v>
      </c>
    </row>
    <row r="47" spans="1:4" ht="13.5" customHeight="1" x14ac:dyDescent="0.25">
      <c r="A47" s="20" t="s">
        <v>207</v>
      </c>
      <c r="B47" s="55" t="s">
        <v>5</v>
      </c>
      <c r="C47" s="55"/>
      <c r="D47" s="40">
        <v>12894000</v>
      </c>
    </row>
    <row r="48" spans="1:4" ht="27.75" customHeight="1" x14ac:dyDescent="0.25">
      <c r="A48" s="20" t="s">
        <v>208</v>
      </c>
      <c r="B48" s="55" t="s">
        <v>157</v>
      </c>
      <c r="C48" s="55"/>
      <c r="D48" s="40">
        <v>47300</v>
      </c>
    </row>
    <row r="49" spans="1:4" ht="13.5" customHeight="1" x14ac:dyDescent="0.25">
      <c r="A49" s="20" t="s">
        <v>209</v>
      </c>
      <c r="B49" s="55" t="s">
        <v>158</v>
      </c>
      <c r="C49" s="55"/>
      <c r="D49" s="40">
        <v>164100</v>
      </c>
    </row>
    <row r="50" spans="1:4" ht="13.5" customHeight="1" x14ac:dyDescent="0.25">
      <c r="A50" s="20" t="s">
        <v>210</v>
      </c>
      <c r="B50" s="55" t="s">
        <v>391</v>
      </c>
      <c r="C50" s="55"/>
      <c r="D50" s="40">
        <f>SUM(D51:D52)</f>
        <v>24962.04</v>
      </c>
    </row>
    <row r="51" spans="1:4" ht="13.5" customHeight="1" x14ac:dyDescent="0.25">
      <c r="A51" s="30" t="s">
        <v>374</v>
      </c>
      <c r="B51" s="58" t="s">
        <v>323</v>
      </c>
      <c r="C51" s="58"/>
      <c r="D51" s="38">
        <v>23107.040000000001</v>
      </c>
    </row>
    <row r="52" spans="1:4" ht="13.5" customHeight="1" x14ac:dyDescent="0.25">
      <c r="A52" s="30" t="s">
        <v>375</v>
      </c>
      <c r="B52" s="58" t="s">
        <v>324</v>
      </c>
      <c r="C52" s="58"/>
      <c r="D52" s="38">
        <v>1855</v>
      </c>
    </row>
    <row r="53" spans="1:4" ht="13.5" customHeight="1" x14ac:dyDescent="0.25">
      <c r="A53" s="20" t="s">
        <v>211</v>
      </c>
      <c r="B53" s="55" t="s">
        <v>159</v>
      </c>
      <c r="C53" s="55"/>
      <c r="D53" s="40">
        <v>26556.959999999999</v>
      </c>
    </row>
    <row r="54" spans="1:4" ht="27.75" customHeight="1" x14ac:dyDescent="0.25">
      <c r="A54" s="20" t="s">
        <v>213</v>
      </c>
      <c r="B54" s="55" t="s">
        <v>317</v>
      </c>
      <c r="C54" s="55"/>
      <c r="D54" s="40">
        <v>2800000</v>
      </c>
    </row>
    <row r="55" spans="1:4" ht="13.5" customHeight="1" x14ac:dyDescent="0.25">
      <c r="A55" s="20" t="s">
        <v>117</v>
      </c>
      <c r="B55" s="55" t="s">
        <v>337</v>
      </c>
      <c r="C55" s="55"/>
      <c r="D55" s="40">
        <v>134700</v>
      </c>
    </row>
    <row r="56" spans="1:4" ht="13.5" customHeight="1" x14ac:dyDescent="0.25">
      <c r="A56" s="20" t="s">
        <v>365</v>
      </c>
      <c r="B56" s="55" t="s">
        <v>161</v>
      </c>
      <c r="C56" s="55"/>
      <c r="D56" s="40">
        <v>48520</v>
      </c>
    </row>
    <row r="57" spans="1:4" ht="27.75" customHeight="1" x14ac:dyDescent="0.25">
      <c r="A57" s="20" t="s">
        <v>366</v>
      </c>
      <c r="B57" s="50" t="s">
        <v>6</v>
      </c>
      <c r="C57" s="50"/>
      <c r="D57" s="40">
        <v>123721</v>
      </c>
    </row>
    <row r="58" spans="1:4" ht="13.5" customHeight="1" x14ac:dyDescent="0.25">
      <c r="A58" s="20" t="s">
        <v>367</v>
      </c>
      <c r="B58" s="50" t="s">
        <v>162</v>
      </c>
      <c r="C58" s="50"/>
      <c r="D58" s="40">
        <v>155434</v>
      </c>
    </row>
    <row r="59" spans="1:4" ht="13.5" customHeight="1" x14ac:dyDescent="0.25">
      <c r="A59" s="20" t="s">
        <v>368</v>
      </c>
      <c r="B59" s="59" t="s">
        <v>336</v>
      </c>
      <c r="C59" s="59"/>
      <c r="D59" s="40">
        <v>124131</v>
      </c>
    </row>
    <row r="60" spans="1:4" ht="27.75" customHeight="1" x14ac:dyDescent="0.25">
      <c r="A60" s="20" t="s">
        <v>369</v>
      </c>
      <c r="B60" s="50" t="s">
        <v>116</v>
      </c>
      <c r="C60" s="50"/>
      <c r="D60" s="40">
        <v>66848</v>
      </c>
    </row>
    <row r="61" spans="1:4" ht="13.5" customHeight="1" x14ac:dyDescent="0.25">
      <c r="A61" s="20" t="s">
        <v>370</v>
      </c>
      <c r="B61" s="50" t="s">
        <v>327</v>
      </c>
      <c r="C61" s="50"/>
      <c r="D61" s="40">
        <v>24679</v>
      </c>
    </row>
    <row r="62" spans="1:4" ht="27.75" customHeight="1" x14ac:dyDescent="0.25">
      <c r="A62" s="18">
        <v>6</v>
      </c>
      <c r="B62" s="64" t="s">
        <v>119</v>
      </c>
      <c r="C62" s="64"/>
      <c r="D62" s="28">
        <v>580000</v>
      </c>
    </row>
    <row r="63" spans="1:4" ht="13.5" customHeight="1" x14ac:dyDescent="0.25">
      <c r="A63" s="18">
        <v>7</v>
      </c>
      <c r="B63" s="48" t="s">
        <v>163</v>
      </c>
      <c r="C63" s="48"/>
      <c r="D63" s="31">
        <f>SUM(D64:D67)</f>
        <v>344000</v>
      </c>
    </row>
    <row r="64" spans="1:4" ht="13.5" customHeight="1" x14ac:dyDescent="0.25">
      <c r="A64" s="22" t="s">
        <v>218</v>
      </c>
      <c r="B64" s="49" t="s">
        <v>165</v>
      </c>
      <c r="C64" s="49"/>
      <c r="D64" s="40">
        <v>4000</v>
      </c>
    </row>
    <row r="65" spans="1:4" ht="13.5" customHeight="1" x14ac:dyDescent="0.25">
      <c r="A65" s="22" t="s">
        <v>219</v>
      </c>
      <c r="B65" s="49" t="s">
        <v>167</v>
      </c>
      <c r="C65" s="49"/>
      <c r="D65" s="40">
        <v>200000</v>
      </c>
    </row>
    <row r="66" spans="1:4" ht="13.5" customHeight="1" x14ac:dyDescent="0.25">
      <c r="A66" s="22" t="s">
        <v>376</v>
      </c>
      <c r="B66" s="49" t="s">
        <v>169</v>
      </c>
      <c r="C66" s="49"/>
      <c r="D66" s="40">
        <v>70000</v>
      </c>
    </row>
    <row r="67" spans="1:4" ht="13.5" customHeight="1" x14ac:dyDescent="0.25">
      <c r="A67" s="22" t="s">
        <v>377</v>
      </c>
      <c r="B67" s="49" t="s">
        <v>171</v>
      </c>
      <c r="C67" s="49"/>
      <c r="D67" s="40">
        <v>70000</v>
      </c>
    </row>
    <row r="68" spans="1:4" ht="13.5" customHeight="1" x14ac:dyDescent="0.25">
      <c r="A68" s="23">
        <v>8</v>
      </c>
      <c r="B68" s="48" t="s">
        <v>120</v>
      </c>
      <c r="C68" s="48"/>
      <c r="D68" s="31">
        <f>SUM(D69:D73,D77)</f>
        <v>2730000</v>
      </c>
    </row>
    <row r="69" spans="1:4" ht="13.5" customHeight="1" x14ac:dyDescent="0.25">
      <c r="A69" s="22" t="s">
        <v>221</v>
      </c>
      <c r="B69" s="49" t="s">
        <v>121</v>
      </c>
      <c r="C69" s="49"/>
      <c r="D69" s="40">
        <v>741000</v>
      </c>
    </row>
    <row r="70" spans="1:4" ht="13.5" customHeight="1" x14ac:dyDescent="0.25">
      <c r="A70" s="22" t="s">
        <v>371</v>
      </c>
      <c r="B70" s="49" t="s">
        <v>172</v>
      </c>
      <c r="C70" s="49"/>
      <c r="D70" s="40">
        <v>60000</v>
      </c>
    </row>
    <row r="71" spans="1:4" ht="13.5" customHeight="1" x14ac:dyDescent="0.25">
      <c r="A71" s="22" t="s">
        <v>372</v>
      </c>
      <c r="B71" s="49" t="s">
        <v>173</v>
      </c>
      <c r="C71" s="49"/>
      <c r="D71" s="40">
        <v>20000</v>
      </c>
    </row>
    <row r="72" spans="1:4" ht="13.5" customHeight="1" x14ac:dyDescent="0.25">
      <c r="A72" s="22" t="s">
        <v>373</v>
      </c>
      <c r="B72" s="49" t="s">
        <v>174</v>
      </c>
      <c r="C72" s="49"/>
      <c r="D72" s="40">
        <v>55000</v>
      </c>
    </row>
    <row r="73" spans="1:4" ht="13.5" customHeight="1" x14ac:dyDescent="0.25">
      <c r="A73" s="22" t="s">
        <v>378</v>
      </c>
      <c r="B73" s="49" t="s">
        <v>175</v>
      </c>
      <c r="C73" s="49"/>
      <c r="D73" s="32">
        <f>SUM(D74:D76)</f>
        <v>1654000</v>
      </c>
    </row>
    <row r="74" spans="1:4" ht="13.5" customHeight="1" x14ac:dyDescent="0.25">
      <c r="A74" s="22" t="s">
        <v>379</v>
      </c>
      <c r="B74" s="49" t="s">
        <v>176</v>
      </c>
      <c r="C74" s="49"/>
      <c r="D74" s="40">
        <v>1641000</v>
      </c>
    </row>
    <row r="75" spans="1:4" ht="13.5" customHeight="1" x14ac:dyDescent="0.25">
      <c r="A75" s="22" t="s">
        <v>380</v>
      </c>
      <c r="B75" s="49" t="s">
        <v>177</v>
      </c>
      <c r="C75" s="49"/>
      <c r="D75" s="40">
        <v>11000</v>
      </c>
    </row>
    <row r="76" spans="1:4" ht="13.5" customHeight="1" x14ac:dyDescent="0.25">
      <c r="A76" s="22" t="s">
        <v>381</v>
      </c>
      <c r="B76" s="49" t="s">
        <v>178</v>
      </c>
      <c r="C76" s="49"/>
      <c r="D76" s="40">
        <v>2000</v>
      </c>
    </row>
    <row r="77" spans="1:4" ht="13.5" customHeight="1" x14ac:dyDescent="0.25">
      <c r="A77" s="22" t="s">
        <v>382</v>
      </c>
      <c r="B77" s="51" t="s">
        <v>321</v>
      </c>
      <c r="C77" s="51"/>
      <c r="D77" s="40">
        <v>200000</v>
      </c>
    </row>
    <row r="78" spans="1:4" ht="13.5" customHeight="1" x14ac:dyDescent="0.25">
      <c r="A78" s="23">
        <v>9</v>
      </c>
      <c r="B78" s="48" t="s">
        <v>179</v>
      </c>
      <c r="C78" s="48"/>
      <c r="D78" s="28">
        <v>21000</v>
      </c>
    </row>
    <row r="79" spans="1:4" ht="13.5" customHeight="1" x14ac:dyDescent="0.25">
      <c r="A79" s="23">
        <v>10</v>
      </c>
      <c r="B79" s="48" t="s">
        <v>180</v>
      </c>
      <c r="C79" s="48"/>
      <c r="D79" s="28">
        <v>15000</v>
      </c>
    </row>
    <row r="80" spans="1:4" ht="13.5" customHeight="1" x14ac:dyDescent="0.25">
      <c r="A80" s="23">
        <v>11</v>
      </c>
      <c r="B80" s="48" t="s">
        <v>181</v>
      </c>
      <c r="C80" s="48"/>
      <c r="D80" s="31">
        <f t="shared" ref="D80" si="1">SUM(D81:D83)</f>
        <v>84000</v>
      </c>
    </row>
    <row r="81" spans="1:4" ht="13.5" customHeight="1" x14ac:dyDescent="0.25">
      <c r="A81" s="24" t="s">
        <v>155</v>
      </c>
      <c r="B81" s="51" t="s">
        <v>320</v>
      </c>
      <c r="C81" s="51"/>
      <c r="D81" s="40">
        <v>60000</v>
      </c>
    </row>
    <row r="82" spans="1:4" ht="13.5" customHeight="1" x14ac:dyDescent="0.25">
      <c r="A82" s="24" t="s">
        <v>156</v>
      </c>
      <c r="B82" s="51" t="s">
        <v>319</v>
      </c>
      <c r="C82" s="51"/>
      <c r="D82" s="40">
        <v>14000</v>
      </c>
    </row>
    <row r="83" spans="1:4" ht="13.5" customHeight="1" x14ac:dyDescent="0.25">
      <c r="A83" s="24" t="s">
        <v>383</v>
      </c>
      <c r="B83" s="51" t="s">
        <v>182</v>
      </c>
      <c r="C83" s="51"/>
      <c r="D83" s="40">
        <v>10000</v>
      </c>
    </row>
    <row r="84" spans="1:4" ht="13.5" customHeight="1" thickBot="1" x14ac:dyDescent="0.3">
      <c r="A84" s="16">
        <v>12</v>
      </c>
      <c r="B84" s="56" t="s">
        <v>387</v>
      </c>
      <c r="C84" s="57"/>
      <c r="D84" s="43">
        <f>SUM(D16+D9+D63+D68+D78+D79+D80)</f>
        <v>61076040</v>
      </c>
    </row>
    <row r="85" spans="1:4" ht="13.5" customHeight="1" x14ac:dyDescent="0.25">
      <c r="A85" s="21">
        <v>13</v>
      </c>
      <c r="B85" s="53" t="s">
        <v>318</v>
      </c>
      <c r="C85" s="54"/>
      <c r="D85" s="44">
        <v>247470</v>
      </c>
    </row>
    <row r="86" spans="1:4" ht="13.5" customHeight="1" x14ac:dyDescent="0.25">
      <c r="A86" s="18">
        <v>14</v>
      </c>
      <c r="B86" s="52" t="s">
        <v>183</v>
      </c>
      <c r="C86" s="52"/>
      <c r="D86" s="31">
        <f>SUM(D87:D95)</f>
        <v>3310978.4299999992</v>
      </c>
    </row>
    <row r="87" spans="1:4" ht="13.5" customHeight="1" x14ac:dyDescent="0.25">
      <c r="A87" s="20" t="s">
        <v>164</v>
      </c>
      <c r="B87" s="50" t="s">
        <v>184</v>
      </c>
      <c r="C87" s="50"/>
      <c r="D87" s="40">
        <v>2630264.2599999998</v>
      </c>
    </row>
    <row r="88" spans="1:4" ht="13.5" customHeight="1" x14ac:dyDescent="0.25">
      <c r="A88" s="20" t="s">
        <v>166</v>
      </c>
      <c r="B88" s="51" t="s">
        <v>185</v>
      </c>
      <c r="C88" s="51"/>
      <c r="D88" s="40">
        <v>42423</v>
      </c>
    </row>
    <row r="89" spans="1:4" ht="13.5" customHeight="1" x14ac:dyDescent="0.25">
      <c r="A89" s="20" t="s">
        <v>168</v>
      </c>
      <c r="B89" s="50" t="s">
        <v>187</v>
      </c>
      <c r="C89" s="50"/>
      <c r="D89" s="32">
        <v>34928.89</v>
      </c>
    </row>
    <row r="90" spans="1:4" ht="13.5" customHeight="1" x14ac:dyDescent="0.25">
      <c r="A90" s="20" t="s">
        <v>170</v>
      </c>
      <c r="B90" s="50" t="s">
        <v>189</v>
      </c>
      <c r="C90" s="50"/>
      <c r="D90" s="32">
        <v>249706.15</v>
      </c>
    </row>
    <row r="91" spans="1:4" ht="13.5" customHeight="1" x14ac:dyDescent="0.25">
      <c r="A91" s="20" t="s">
        <v>328</v>
      </c>
      <c r="B91" s="50" t="s">
        <v>190</v>
      </c>
      <c r="C91" s="50"/>
      <c r="D91" s="32">
        <v>47860.07</v>
      </c>
    </row>
    <row r="92" spans="1:4" ht="13.5" customHeight="1" x14ac:dyDescent="0.25">
      <c r="A92" s="20" t="s">
        <v>329</v>
      </c>
      <c r="B92" s="50" t="s">
        <v>191</v>
      </c>
      <c r="C92" s="50"/>
      <c r="D92" s="32">
        <v>31942.05</v>
      </c>
    </row>
    <row r="93" spans="1:4" ht="13.5" customHeight="1" x14ac:dyDescent="0.25">
      <c r="A93" s="20" t="s">
        <v>384</v>
      </c>
      <c r="B93" s="50" t="s">
        <v>192</v>
      </c>
      <c r="C93" s="50"/>
      <c r="D93" s="34">
        <v>213857.44</v>
      </c>
    </row>
    <row r="94" spans="1:4" ht="13.5" customHeight="1" x14ac:dyDescent="0.25">
      <c r="A94" s="20" t="s">
        <v>385</v>
      </c>
      <c r="B94" s="50" t="s">
        <v>193</v>
      </c>
      <c r="C94" s="50"/>
      <c r="D94" s="40">
        <v>218.48</v>
      </c>
    </row>
    <row r="95" spans="1:4" ht="13.5" customHeight="1" x14ac:dyDescent="0.25">
      <c r="A95" s="20" t="s">
        <v>386</v>
      </c>
      <c r="B95" s="50" t="s">
        <v>194</v>
      </c>
      <c r="C95" s="50"/>
      <c r="D95" s="32">
        <v>59778.09</v>
      </c>
    </row>
    <row r="96" spans="1:4" ht="13.5" customHeight="1" x14ac:dyDescent="0.25">
      <c r="A96" s="29"/>
      <c r="B96" s="45" t="s">
        <v>388</v>
      </c>
      <c r="C96" s="45"/>
      <c r="D96" s="36">
        <f>SUM(D84:D86)</f>
        <v>64634488.43</v>
      </c>
    </row>
    <row r="97" spans="1:4" ht="14.25" customHeight="1" x14ac:dyDescent="0.25">
      <c r="D97" s="15"/>
    </row>
    <row r="98" spans="1:4" x14ac:dyDescent="0.25">
      <c r="A98" s="47" t="s">
        <v>325</v>
      </c>
      <c r="B98" s="47"/>
      <c r="C98" s="47"/>
      <c r="D98" s="47"/>
    </row>
  </sheetData>
  <mergeCells count="92">
    <mergeCell ref="B95:C95"/>
    <mergeCell ref="B94:C94"/>
    <mergeCell ref="B93:C93"/>
    <mergeCell ref="B92:C92"/>
    <mergeCell ref="B91:C91"/>
    <mergeCell ref="B25:C25"/>
    <mergeCell ref="B24:C24"/>
    <mergeCell ref="B23:C23"/>
    <mergeCell ref="B22:C22"/>
    <mergeCell ref="B30:C30"/>
    <mergeCell ref="B26:C26"/>
    <mergeCell ref="B29:C29"/>
    <mergeCell ref="B28:C28"/>
    <mergeCell ref="B27:C27"/>
    <mergeCell ref="A5:D5"/>
    <mergeCell ref="B21:C21"/>
    <mergeCell ref="B20:C20"/>
    <mergeCell ref="B19:C19"/>
    <mergeCell ref="B18:C18"/>
    <mergeCell ref="B16:C16"/>
    <mergeCell ref="B15:C15"/>
    <mergeCell ref="B17:C17"/>
    <mergeCell ref="B11:C11"/>
    <mergeCell ref="B10:C10"/>
    <mergeCell ref="B14:C14"/>
    <mergeCell ref="B13:C13"/>
    <mergeCell ref="B12:C12"/>
    <mergeCell ref="B9:C9"/>
    <mergeCell ref="B8:C8"/>
    <mergeCell ref="B31:C31"/>
    <mergeCell ref="B38:C38"/>
    <mergeCell ref="B36:C36"/>
    <mergeCell ref="B52:C52"/>
    <mergeCell ref="B51:C51"/>
    <mergeCell ref="B37:C37"/>
    <mergeCell ref="B42:C42"/>
    <mergeCell ref="B41:C41"/>
    <mergeCell ref="B40:C40"/>
    <mergeCell ref="B39:C39"/>
    <mergeCell ref="B50:C50"/>
    <mergeCell ref="B49:C49"/>
    <mergeCell ref="B46:C46"/>
    <mergeCell ref="B45:C45"/>
    <mergeCell ref="B44:C44"/>
    <mergeCell ref="B35:C35"/>
    <mergeCell ref="B34:C34"/>
    <mergeCell ref="B33:C33"/>
    <mergeCell ref="B32:C32"/>
    <mergeCell ref="B47:C47"/>
    <mergeCell ref="B59:C59"/>
    <mergeCell ref="B58:C58"/>
    <mergeCell ref="B57:C57"/>
    <mergeCell ref="B48:C48"/>
    <mergeCell ref="B56:C56"/>
    <mergeCell ref="B55:C55"/>
    <mergeCell ref="B54:C54"/>
    <mergeCell ref="B53:C53"/>
    <mergeCell ref="B84:C84"/>
    <mergeCell ref="B83:C83"/>
    <mergeCell ref="B82:C82"/>
    <mergeCell ref="B79:C79"/>
    <mergeCell ref="B81:C81"/>
    <mergeCell ref="B80:C80"/>
    <mergeCell ref="B61:C61"/>
    <mergeCell ref="B60:C60"/>
    <mergeCell ref="B78:C78"/>
    <mergeCell ref="B77:C77"/>
    <mergeCell ref="B76:C76"/>
    <mergeCell ref="B75:C75"/>
    <mergeCell ref="B74:C74"/>
    <mergeCell ref="B62:C62"/>
    <mergeCell ref="B73:C73"/>
    <mergeCell ref="B72:C72"/>
    <mergeCell ref="B71:C71"/>
    <mergeCell ref="B70:C70"/>
    <mergeCell ref="B63:C63"/>
    <mergeCell ref="B96:C96"/>
    <mergeCell ref="C2:D2"/>
    <mergeCell ref="A98:D98"/>
    <mergeCell ref="B68:C68"/>
    <mergeCell ref="B67:C67"/>
    <mergeCell ref="B66:C66"/>
    <mergeCell ref="B65:C65"/>
    <mergeCell ref="B64:C64"/>
    <mergeCell ref="B69:C69"/>
    <mergeCell ref="B90:C90"/>
    <mergeCell ref="B89:C89"/>
    <mergeCell ref="B88:C88"/>
    <mergeCell ref="B87:C87"/>
    <mergeCell ref="B86:C86"/>
    <mergeCell ref="B85:C85"/>
    <mergeCell ref="B43:C43"/>
  </mergeCells>
  <phoneticPr fontId="6" type="noConversion"/>
  <pageMargins left="1.1023622047244095" right="0.51181102362204722" top="0.74803149606299213" bottom="0.59055118110236227" header="0.31496062992125984" footer="0.31496062992125984"/>
  <pageSetup paperSize="9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7C689-CDD3-4F7D-9D5D-63CB70184983}">
  <dimension ref="A1:E280"/>
  <sheetViews>
    <sheetView zoomScaleNormal="100" workbookViewId="0">
      <pane ySplit="8" topLeftCell="A9" activePane="bottomLeft" state="frozen"/>
      <selection pane="bottomLeft" activeCell="A7" sqref="A7:A8"/>
    </sheetView>
  </sheetViews>
  <sheetFormatPr defaultRowHeight="12.75" x14ac:dyDescent="0.25"/>
  <cols>
    <col min="1" max="1" width="6.140625" style="11" customWidth="1"/>
    <col min="2" max="2" width="55.42578125" style="11" customWidth="1"/>
    <col min="3" max="3" width="13.7109375" style="11" customWidth="1"/>
    <col min="4" max="4" width="10.28515625" style="11" customWidth="1"/>
    <col min="5" max="5" width="10.28515625" style="2" customWidth="1"/>
    <col min="6" max="16384" width="9.140625" style="9"/>
  </cols>
  <sheetData>
    <row r="1" spans="1:5" ht="15.75" customHeight="1" x14ac:dyDescent="0.25">
      <c r="C1" s="46" t="s">
        <v>392</v>
      </c>
      <c r="D1" s="46"/>
      <c r="E1" s="46"/>
    </row>
    <row r="2" spans="1:5" ht="9.75" hidden="1" customHeight="1" x14ac:dyDescent="0.25">
      <c r="E2" s="2" t="s">
        <v>314</v>
      </c>
    </row>
    <row r="3" spans="1:5" ht="9.75" customHeight="1" x14ac:dyDescent="0.25">
      <c r="E3" s="2" t="s">
        <v>315</v>
      </c>
    </row>
    <row r="4" spans="1:5" ht="12.75" customHeight="1" x14ac:dyDescent="0.25">
      <c r="A4" s="61" t="s">
        <v>331</v>
      </c>
      <c r="B4" s="61"/>
      <c r="C4" s="61"/>
      <c r="D4" s="61"/>
      <c r="E4" s="61"/>
    </row>
    <row r="5" spans="1:5" ht="10.5" customHeight="1" x14ac:dyDescent="0.25">
      <c r="A5" s="6"/>
      <c r="B5" s="6"/>
      <c r="C5" s="6"/>
      <c r="D5" s="13"/>
      <c r="E5" s="27"/>
    </row>
    <row r="6" spans="1:5" ht="12" customHeight="1" x14ac:dyDescent="0.25">
      <c r="C6" s="7"/>
      <c r="D6" s="7"/>
      <c r="E6" s="10" t="s">
        <v>0</v>
      </c>
    </row>
    <row r="7" spans="1:5" s="1" customFormat="1" ht="14.25" customHeight="1" x14ac:dyDescent="0.2">
      <c r="A7" s="75" t="s">
        <v>1</v>
      </c>
      <c r="B7" s="75" t="s">
        <v>10</v>
      </c>
      <c r="C7" s="75"/>
      <c r="D7" s="75" t="s">
        <v>3</v>
      </c>
      <c r="E7" s="3" t="s">
        <v>11</v>
      </c>
    </row>
    <row r="8" spans="1:5" s="1" customFormat="1" ht="25.5" customHeight="1" x14ac:dyDescent="0.2">
      <c r="A8" s="75"/>
      <c r="B8" s="75"/>
      <c r="C8" s="75"/>
      <c r="D8" s="75"/>
      <c r="E8" s="3" t="s">
        <v>12</v>
      </c>
    </row>
    <row r="9" spans="1:5" ht="14.25" customHeight="1" x14ac:dyDescent="0.25">
      <c r="A9" s="12"/>
      <c r="B9" s="70" t="s">
        <v>13</v>
      </c>
      <c r="C9" s="71"/>
      <c r="D9" s="28"/>
      <c r="E9" s="28"/>
    </row>
    <row r="10" spans="1:5" ht="13.5" customHeight="1" x14ac:dyDescent="0.25">
      <c r="A10" s="14">
        <v>1</v>
      </c>
      <c r="B10" s="74" t="s">
        <v>14</v>
      </c>
      <c r="C10" s="74"/>
      <c r="D10" s="31">
        <f>SUM(D11:D16)</f>
        <v>8717166.6400000006</v>
      </c>
      <c r="E10" s="31">
        <f>SUM(E11:E16)</f>
        <v>6267038.6299999999</v>
      </c>
    </row>
    <row r="11" spans="1:5" ht="13.5" customHeight="1" x14ac:dyDescent="0.25">
      <c r="A11" s="5" t="s">
        <v>195</v>
      </c>
      <c r="B11" s="66" t="s">
        <v>196</v>
      </c>
      <c r="C11" s="66"/>
      <c r="D11" s="32">
        <v>528511.80000000005</v>
      </c>
      <c r="E11" s="32">
        <v>506706.63</v>
      </c>
    </row>
    <row r="12" spans="1:5" ht="13.5" customHeight="1" x14ac:dyDescent="0.25">
      <c r="A12" s="5" t="s">
        <v>15</v>
      </c>
      <c r="B12" s="66" t="s">
        <v>16</v>
      </c>
      <c r="C12" s="66"/>
      <c r="D12" s="32">
        <v>7360667.8399999999</v>
      </c>
      <c r="E12" s="32">
        <v>5751200</v>
      </c>
    </row>
    <row r="13" spans="1:5" ht="13.5" customHeight="1" x14ac:dyDescent="0.25">
      <c r="A13" s="5" t="s">
        <v>17</v>
      </c>
      <c r="B13" s="66" t="s">
        <v>20</v>
      </c>
      <c r="C13" s="66"/>
      <c r="D13" s="32">
        <v>718724</v>
      </c>
      <c r="E13" s="32"/>
    </row>
    <row r="14" spans="1:5" ht="13.5" hidden="1" customHeight="1" x14ac:dyDescent="0.25">
      <c r="A14" s="5" t="s">
        <v>197</v>
      </c>
      <c r="B14" s="66" t="s">
        <v>198</v>
      </c>
      <c r="C14" s="66"/>
      <c r="D14" s="32"/>
      <c r="E14" s="32"/>
    </row>
    <row r="15" spans="1:5" ht="13.5" customHeight="1" x14ac:dyDescent="0.25">
      <c r="A15" s="5" t="s">
        <v>19</v>
      </c>
      <c r="B15" s="66" t="s">
        <v>18</v>
      </c>
      <c r="C15" s="66"/>
      <c r="D15" s="32">
        <v>100000</v>
      </c>
      <c r="E15" s="32"/>
    </row>
    <row r="16" spans="1:5" ht="13.5" customHeight="1" x14ac:dyDescent="0.25">
      <c r="A16" s="5" t="s">
        <v>21</v>
      </c>
      <c r="B16" s="66" t="s">
        <v>22</v>
      </c>
      <c r="C16" s="66"/>
      <c r="D16" s="32">
        <f>SUM(D17:D19)</f>
        <v>9263</v>
      </c>
      <c r="E16" s="32">
        <f>SUM(E17:E19)</f>
        <v>9132</v>
      </c>
    </row>
    <row r="17" spans="1:5" ht="13.5" customHeight="1" x14ac:dyDescent="0.25">
      <c r="A17" s="5" t="s">
        <v>199</v>
      </c>
      <c r="B17" s="66" t="s">
        <v>160</v>
      </c>
      <c r="C17" s="66"/>
      <c r="D17" s="32">
        <v>2600</v>
      </c>
      <c r="E17" s="32">
        <v>2563</v>
      </c>
    </row>
    <row r="18" spans="1:5" ht="13.5" customHeight="1" x14ac:dyDescent="0.25">
      <c r="A18" s="5" t="s">
        <v>200</v>
      </c>
      <c r="B18" s="66" t="s">
        <v>162</v>
      </c>
      <c r="C18" s="66"/>
      <c r="D18" s="32">
        <v>3048</v>
      </c>
      <c r="E18" s="32">
        <v>3005</v>
      </c>
    </row>
    <row r="19" spans="1:5" ht="27" customHeight="1" x14ac:dyDescent="0.25">
      <c r="A19" s="5" t="s">
        <v>201</v>
      </c>
      <c r="B19" s="66" t="s">
        <v>336</v>
      </c>
      <c r="C19" s="66"/>
      <c r="D19" s="32">
        <v>3615</v>
      </c>
      <c r="E19" s="32">
        <v>3564</v>
      </c>
    </row>
    <row r="20" spans="1:5" ht="13.5" customHeight="1" x14ac:dyDescent="0.25">
      <c r="A20" s="14">
        <v>2</v>
      </c>
      <c r="B20" s="67" t="s">
        <v>322</v>
      </c>
      <c r="C20" s="67"/>
      <c r="D20" s="31">
        <f>SUM(D21)</f>
        <v>138750</v>
      </c>
      <c r="E20" s="31">
        <f>SUM(E21)</f>
        <v>126650</v>
      </c>
    </row>
    <row r="21" spans="1:5" ht="13.5" customHeight="1" x14ac:dyDescent="0.25">
      <c r="A21" s="5" t="s">
        <v>202</v>
      </c>
      <c r="B21" s="66" t="s">
        <v>16</v>
      </c>
      <c r="C21" s="66"/>
      <c r="D21" s="39">
        <v>138750</v>
      </c>
      <c r="E21" s="39">
        <v>126650</v>
      </c>
    </row>
    <row r="22" spans="1:5" ht="13.5" customHeight="1" x14ac:dyDescent="0.25">
      <c r="A22" s="14">
        <v>3</v>
      </c>
      <c r="B22" s="67" t="s">
        <v>203</v>
      </c>
      <c r="C22" s="67"/>
      <c r="D22" s="31">
        <f>SUM(D23:D24)</f>
        <v>781600</v>
      </c>
      <c r="E22" s="31">
        <f>SUM(E23:E24)</f>
        <v>667500</v>
      </c>
    </row>
    <row r="23" spans="1:5" ht="13.5" customHeight="1" x14ac:dyDescent="0.25">
      <c r="A23" s="5" t="s">
        <v>204</v>
      </c>
      <c r="B23" s="66" t="s">
        <v>196</v>
      </c>
      <c r="C23" s="66"/>
      <c r="D23" s="32">
        <v>705600</v>
      </c>
      <c r="E23" s="32">
        <v>667500</v>
      </c>
    </row>
    <row r="24" spans="1:5" ht="13.5" customHeight="1" x14ac:dyDescent="0.25">
      <c r="A24" s="5" t="s">
        <v>205</v>
      </c>
      <c r="B24" s="66" t="s">
        <v>16</v>
      </c>
      <c r="C24" s="66"/>
      <c r="D24" s="32">
        <v>76000</v>
      </c>
      <c r="E24" s="32"/>
    </row>
    <row r="25" spans="1:5" s="2" customFormat="1" ht="13.5" customHeight="1" x14ac:dyDescent="0.25">
      <c r="A25" s="35"/>
      <c r="B25" s="69" t="s">
        <v>23</v>
      </c>
      <c r="C25" s="69"/>
      <c r="D25" s="36">
        <f>SUM(D22,D20,D10)</f>
        <v>9637516.6400000006</v>
      </c>
      <c r="E25" s="36">
        <f>SUM(E22,E20,E10)</f>
        <v>7061188.6299999999</v>
      </c>
    </row>
    <row r="26" spans="1:5" ht="27" customHeight="1" x14ac:dyDescent="0.25">
      <c r="A26" s="14"/>
      <c r="B26" s="76" t="s">
        <v>24</v>
      </c>
      <c r="C26" s="77"/>
      <c r="D26" s="31"/>
      <c r="E26" s="31"/>
    </row>
    <row r="27" spans="1:5" ht="13.5" customHeight="1" x14ac:dyDescent="0.25">
      <c r="A27" s="14">
        <v>4</v>
      </c>
      <c r="B27" s="67" t="s">
        <v>14</v>
      </c>
      <c r="C27" s="67"/>
      <c r="D27" s="31">
        <f>SUM(D28:D28)</f>
        <v>323300</v>
      </c>
      <c r="E27" s="31">
        <f>SUM(E28:E28)</f>
        <v>0</v>
      </c>
    </row>
    <row r="28" spans="1:5" ht="13.5" customHeight="1" x14ac:dyDescent="0.25">
      <c r="A28" s="5" t="s">
        <v>206</v>
      </c>
      <c r="B28" s="66" t="s">
        <v>16</v>
      </c>
      <c r="C28" s="66"/>
      <c r="D28" s="32">
        <v>323300</v>
      </c>
      <c r="E28" s="32"/>
    </row>
    <row r="29" spans="1:5" s="2" customFormat="1" ht="13.5" customHeight="1" x14ac:dyDescent="0.25">
      <c r="A29" s="35"/>
      <c r="B29" s="69" t="s">
        <v>25</v>
      </c>
      <c r="C29" s="69"/>
      <c r="D29" s="36">
        <f>SUM(D27)</f>
        <v>323300</v>
      </c>
      <c r="E29" s="36">
        <f>SUM(E27)</f>
        <v>0</v>
      </c>
    </row>
    <row r="30" spans="1:5" ht="13.5" customHeight="1" x14ac:dyDescent="0.25">
      <c r="A30" s="14"/>
      <c r="B30" s="68" t="s">
        <v>26</v>
      </c>
      <c r="C30" s="68"/>
      <c r="D30" s="32"/>
      <c r="E30" s="32"/>
    </row>
    <row r="31" spans="1:5" ht="13.5" customHeight="1" x14ac:dyDescent="0.25">
      <c r="A31" s="14">
        <v>5</v>
      </c>
      <c r="B31" s="67" t="s">
        <v>14</v>
      </c>
      <c r="C31" s="67"/>
      <c r="D31" s="31">
        <f>SUM(D32:D36,D39:D39)</f>
        <v>1879207.48</v>
      </c>
      <c r="E31" s="31">
        <f>SUM(E32:E36,E39:E39)</f>
        <v>60215.35</v>
      </c>
    </row>
    <row r="32" spans="1:5" ht="13.5" customHeight="1" x14ac:dyDescent="0.25">
      <c r="A32" s="5" t="s">
        <v>207</v>
      </c>
      <c r="B32" s="66" t="s">
        <v>20</v>
      </c>
      <c r="C32" s="66"/>
      <c r="D32" s="32">
        <v>1000000</v>
      </c>
      <c r="E32" s="32">
        <v>60000</v>
      </c>
    </row>
    <row r="33" spans="1:5" s="4" customFormat="1" ht="13.5" customHeight="1" x14ac:dyDescent="0.25">
      <c r="A33" s="5" t="s">
        <v>208</v>
      </c>
      <c r="B33" s="66" t="s">
        <v>27</v>
      </c>
      <c r="C33" s="66"/>
      <c r="D33" s="32">
        <v>580000</v>
      </c>
      <c r="E33" s="32"/>
    </row>
    <row r="34" spans="1:5" ht="13.5" customHeight="1" x14ac:dyDescent="0.25">
      <c r="A34" s="5" t="s">
        <v>209</v>
      </c>
      <c r="B34" s="66" t="s">
        <v>159</v>
      </c>
      <c r="C34" s="66"/>
      <c r="D34" s="32">
        <v>26556.959999999999</v>
      </c>
      <c r="E34" s="32"/>
    </row>
    <row r="35" spans="1:5" ht="13.5" customHeight="1" x14ac:dyDescent="0.25">
      <c r="A35" s="5" t="s">
        <v>210</v>
      </c>
      <c r="B35" s="66" t="s">
        <v>212</v>
      </c>
      <c r="C35" s="66"/>
      <c r="D35" s="32">
        <v>218.48</v>
      </c>
      <c r="E35" s="32">
        <v>215.35</v>
      </c>
    </row>
    <row r="36" spans="1:5" s="4" customFormat="1" ht="13.5" customHeight="1" x14ac:dyDescent="0.25">
      <c r="A36" s="5" t="s">
        <v>211</v>
      </c>
      <c r="B36" s="78" t="s">
        <v>396</v>
      </c>
      <c r="C36" s="79"/>
      <c r="D36" s="32">
        <f>SUM(D37:D38)</f>
        <v>24962.04</v>
      </c>
      <c r="E36" s="32">
        <f>SUM(E37:E38)</f>
        <v>0</v>
      </c>
    </row>
    <row r="37" spans="1:5" s="4" customFormat="1" ht="13.5" customHeight="1" x14ac:dyDescent="0.25">
      <c r="A37" s="5" t="s">
        <v>334</v>
      </c>
      <c r="B37" s="72" t="s">
        <v>323</v>
      </c>
      <c r="C37" s="73"/>
      <c r="D37" s="40">
        <v>23107.040000000001</v>
      </c>
      <c r="E37" s="32"/>
    </row>
    <row r="38" spans="1:5" s="4" customFormat="1" ht="13.5" customHeight="1" x14ac:dyDescent="0.25">
      <c r="A38" s="5" t="s">
        <v>335</v>
      </c>
      <c r="B38" s="72" t="s">
        <v>324</v>
      </c>
      <c r="C38" s="73"/>
      <c r="D38" s="40">
        <v>1855</v>
      </c>
      <c r="E38" s="32"/>
    </row>
    <row r="39" spans="1:5" ht="13.5" customHeight="1" x14ac:dyDescent="0.25">
      <c r="A39" s="5" t="s">
        <v>213</v>
      </c>
      <c r="B39" s="66" t="s">
        <v>316</v>
      </c>
      <c r="C39" s="66"/>
      <c r="D39" s="32">
        <v>247470</v>
      </c>
      <c r="E39" s="32"/>
    </row>
    <row r="40" spans="1:5" ht="13.5" customHeight="1" x14ac:dyDescent="0.25">
      <c r="A40" s="35"/>
      <c r="B40" s="69" t="s">
        <v>28</v>
      </c>
      <c r="C40" s="69"/>
      <c r="D40" s="36">
        <f>SUM(D31)</f>
        <v>1879207.48</v>
      </c>
      <c r="E40" s="36">
        <f>SUM(E31)</f>
        <v>60215.35</v>
      </c>
    </row>
    <row r="41" spans="1:5" ht="15" customHeight="1" x14ac:dyDescent="0.25">
      <c r="A41" s="14"/>
      <c r="B41" s="68" t="s">
        <v>214</v>
      </c>
      <c r="C41" s="68"/>
      <c r="D41" s="32"/>
      <c r="E41" s="32"/>
    </row>
    <row r="42" spans="1:5" ht="13.5" customHeight="1" x14ac:dyDescent="0.25">
      <c r="A42" s="14">
        <v>6</v>
      </c>
      <c r="B42" s="67" t="s">
        <v>14</v>
      </c>
      <c r="C42" s="67"/>
      <c r="D42" s="31">
        <f>SUM(D43)</f>
        <v>625000</v>
      </c>
      <c r="E42" s="31">
        <f>SUM(E43)</f>
        <v>0</v>
      </c>
    </row>
    <row r="43" spans="1:5" ht="13.5" customHeight="1" x14ac:dyDescent="0.25">
      <c r="A43" s="5" t="s">
        <v>215</v>
      </c>
      <c r="B43" s="66" t="s">
        <v>216</v>
      </c>
      <c r="C43" s="66"/>
      <c r="D43" s="32">
        <v>625000</v>
      </c>
      <c r="E43" s="32"/>
    </row>
    <row r="44" spans="1:5" ht="13.5" customHeight="1" x14ac:dyDescent="0.25">
      <c r="A44" s="14">
        <v>7</v>
      </c>
      <c r="B44" s="67" t="s">
        <v>217</v>
      </c>
      <c r="C44" s="67"/>
      <c r="D44" s="31">
        <f>SUM(D45:D46)</f>
        <v>100800</v>
      </c>
      <c r="E44" s="31">
        <f>SUM(E45:E46)</f>
        <v>0</v>
      </c>
    </row>
    <row r="45" spans="1:5" ht="13.5" customHeight="1" x14ac:dyDescent="0.25">
      <c r="A45" s="5" t="s">
        <v>218</v>
      </c>
      <c r="B45" s="66" t="s">
        <v>16</v>
      </c>
      <c r="C45" s="66"/>
      <c r="D45" s="32">
        <v>95800</v>
      </c>
      <c r="E45" s="32"/>
    </row>
    <row r="46" spans="1:5" ht="13.5" customHeight="1" x14ac:dyDescent="0.25">
      <c r="A46" s="5" t="s">
        <v>219</v>
      </c>
      <c r="B46" s="66" t="s">
        <v>216</v>
      </c>
      <c r="C46" s="66"/>
      <c r="D46" s="32">
        <v>5000</v>
      </c>
      <c r="E46" s="32"/>
    </row>
    <row r="47" spans="1:5" ht="13.5" customHeight="1" x14ac:dyDescent="0.25">
      <c r="A47" s="14">
        <v>8</v>
      </c>
      <c r="B47" s="67" t="s">
        <v>220</v>
      </c>
      <c r="C47" s="67"/>
      <c r="D47" s="31">
        <f>SUM(D48)</f>
        <v>69593</v>
      </c>
      <c r="E47" s="31">
        <f>SUM(E48)</f>
        <v>0</v>
      </c>
    </row>
    <row r="48" spans="1:5" ht="13.5" customHeight="1" x14ac:dyDescent="0.25">
      <c r="A48" s="5" t="s">
        <v>221</v>
      </c>
      <c r="B48" s="66" t="s">
        <v>16</v>
      </c>
      <c r="C48" s="66"/>
      <c r="D48" s="32">
        <v>69593</v>
      </c>
      <c r="E48" s="32"/>
    </row>
    <row r="49" spans="1:5" ht="13.5" customHeight="1" x14ac:dyDescent="0.25">
      <c r="A49" s="14">
        <v>9</v>
      </c>
      <c r="B49" s="67" t="s">
        <v>222</v>
      </c>
      <c r="C49" s="67"/>
      <c r="D49" s="31">
        <f>SUM(D50)</f>
        <v>80515</v>
      </c>
      <c r="E49" s="31">
        <f>SUM(E50)</f>
        <v>0</v>
      </c>
    </row>
    <row r="50" spans="1:5" ht="13.5" customHeight="1" x14ac:dyDescent="0.25">
      <c r="A50" s="5" t="s">
        <v>223</v>
      </c>
      <c r="B50" s="66" t="s">
        <v>16</v>
      </c>
      <c r="C50" s="66"/>
      <c r="D50" s="32">
        <v>80515</v>
      </c>
      <c r="E50" s="32"/>
    </row>
    <row r="51" spans="1:5" ht="13.5" customHeight="1" x14ac:dyDescent="0.25">
      <c r="A51" s="14">
        <v>10</v>
      </c>
      <c r="B51" s="67" t="s">
        <v>224</v>
      </c>
      <c r="C51" s="67"/>
      <c r="D51" s="31">
        <f>SUM(D52)</f>
        <v>75400</v>
      </c>
      <c r="E51" s="31">
        <f>SUM(E52)</f>
        <v>0</v>
      </c>
    </row>
    <row r="52" spans="1:5" ht="13.5" customHeight="1" x14ac:dyDescent="0.25">
      <c r="A52" s="5" t="s">
        <v>129</v>
      </c>
      <c r="B52" s="66" t="s">
        <v>16</v>
      </c>
      <c r="C52" s="66"/>
      <c r="D52" s="32">
        <v>75400</v>
      </c>
      <c r="E52" s="32"/>
    </row>
    <row r="53" spans="1:5" ht="13.5" customHeight="1" x14ac:dyDescent="0.25">
      <c r="A53" s="14">
        <v>11</v>
      </c>
      <c r="B53" s="67" t="s">
        <v>225</v>
      </c>
      <c r="C53" s="67"/>
      <c r="D53" s="31">
        <f>SUM(D54)</f>
        <v>95960</v>
      </c>
      <c r="E53" s="31">
        <f>SUM(E54)</f>
        <v>0</v>
      </c>
    </row>
    <row r="54" spans="1:5" s="4" customFormat="1" ht="13.5" customHeight="1" x14ac:dyDescent="0.25">
      <c r="A54" s="5" t="s">
        <v>155</v>
      </c>
      <c r="B54" s="66" t="s">
        <v>16</v>
      </c>
      <c r="C54" s="66"/>
      <c r="D54" s="32">
        <v>95960</v>
      </c>
      <c r="E54" s="32"/>
    </row>
    <row r="55" spans="1:5" ht="13.5" customHeight="1" x14ac:dyDescent="0.25">
      <c r="A55" s="14">
        <v>12</v>
      </c>
      <c r="B55" s="67" t="s">
        <v>226</v>
      </c>
      <c r="C55" s="67"/>
      <c r="D55" s="31">
        <f>SUM(D56)</f>
        <v>765750</v>
      </c>
      <c r="E55" s="31">
        <f>SUM(E56)</f>
        <v>0</v>
      </c>
    </row>
    <row r="56" spans="1:5" ht="13.5" customHeight="1" x14ac:dyDescent="0.25">
      <c r="A56" s="5" t="s">
        <v>227</v>
      </c>
      <c r="B56" s="66" t="s">
        <v>16</v>
      </c>
      <c r="C56" s="66"/>
      <c r="D56" s="32">
        <v>765750</v>
      </c>
      <c r="E56" s="32"/>
    </row>
    <row r="57" spans="1:5" ht="13.5" customHeight="1" x14ac:dyDescent="0.25">
      <c r="A57" s="14">
        <v>13</v>
      </c>
      <c r="B57" s="67" t="s">
        <v>228</v>
      </c>
      <c r="C57" s="67"/>
      <c r="D57" s="31">
        <f>SUM(D58)</f>
        <v>74200</v>
      </c>
      <c r="E57" s="31">
        <f>SUM(E58)</f>
        <v>0</v>
      </c>
    </row>
    <row r="58" spans="1:5" ht="13.5" customHeight="1" x14ac:dyDescent="0.25">
      <c r="A58" s="5" t="s">
        <v>229</v>
      </c>
      <c r="B58" s="66" t="s">
        <v>16</v>
      </c>
      <c r="C58" s="66"/>
      <c r="D58" s="32">
        <v>74200</v>
      </c>
      <c r="E58" s="32"/>
    </row>
    <row r="59" spans="1:5" s="4" customFormat="1" ht="13.5" customHeight="1" x14ac:dyDescent="0.25">
      <c r="A59" s="14">
        <v>14</v>
      </c>
      <c r="B59" s="67" t="s">
        <v>230</v>
      </c>
      <c r="C59" s="67"/>
      <c r="D59" s="31">
        <f>SUM(D60:D61)</f>
        <v>65590</v>
      </c>
      <c r="E59" s="31">
        <f>SUM(E60:E61)</f>
        <v>0</v>
      </c>
    </row>
    <row r="60" spans="1:5" ht="13.5" customHeight="1" x14ac:dyDescent="0.25">
      <c r="A60" s="5" t="s">
        <v>164</v>
      </c>
      <c r="B60" s="66" t="s">
        <v>16</v>
      </c>
      <c r="C60" s="66"/>
      <c r="D60" s="32">
        <v>61590</v>
      </c>
      <c r="E60" s="32"/>
    </row>
    <row r="61" spans="1:5" ht="13.5" customHeight="1" x14ac:dyDescent="0.25">
      <c r="A61" s="5" t="s">
        <v>166</v>
      </c>
      <c r="B61" s="66" t="s">
        <v>216</v>
      </c>
      <c r="C61" s="66"/>
      <c r="D61" s="32">
        <v>4000</v>
      </c>
      <c r="E61" s="32"/>
    </row>
    <row r="62" spans="1:5" s="4" customFormat="1" ht="13.5" customHeight="1" x14ac:dyDescent="0.25">
      <c r="A62" s="14">
        <v>15</v>
      </c>
      <c r="B62" s="67" t="s">
        <v>231</v>
      </c>
      <c r="C62" s="67"/>
      <c r="D62" s="31">
        <f>SUM(D63)</f>
        <v>47425</v>
      </c>
      <c r="E62" s="31">
        <f>SUM(E63)</f>
        <v>0</v>
      </c>
    </row>
    <row r="63" spans="1:5" ht="13.5" customHeight="1" x14ac:dyDescent="0.25">
      <c r="A63" s="5" t="s">
        <v>29</v>
      </c>
      <c r="B63" s="66" t="s">
        <v>16</v>
      </c>
      <c r="C63" s="66"/>
      <c r="D63" s="32">
        <v>47425</v>
      </c>
      <c r="E63" s="32"/>
    </row>
    <row r="64" spans="1:5" ht="13.5" customHeight="1" x14ac:dyDescent="0.25">
      <c r="A64" s="14">
        <v>16</v>
      </c>
      <c r="B64" s="67" t="s">
        <v>232</v>
      </c>
      <c r="C64" s="67"/>
      <c r="D64" s="31">
        <f>SUM(D65)</f>
        <v>65880</v>
      </c>
      <c r="E64" s="31">
        <f>SUM(E65)</f>
        <v>0</v>
      </c>
    </row>
    <row r="65" spans="1:5" s="2" customFormat="1" ht="13.5" customHeight="1" x14ac:dyDescent="0.25">
      <c r="A65" s="5" t="s">
        <v>233</v>
      </c>
      <c r="B65" s="66" t="s">
        <v>16</v>
      </c>
      <c r="C65" s="66"/>
      <c r="D65" s="32">
        <v>65880</v>
      </c>
      <c r="E65" s="32"/>
    </row>
    <row r="66" spans="1:5" ht="13.5" customHeight="1" x14ac:dyDescent="0.25">
      <c r="A66" s="14">
        <v>17</v>
      </c>
      <c r="B66" s="67" t="s">
        <v>234</v>
      </c>
      <c r="C66" s="67"/>
      <c r="D66" s="31">
        <f>SUM(D67)</f>
        <v>135541</v>
      </c>
      <c r="E66" s="31">
        <f>SUM(E67)</f>
        <v>0</v>
      </c>
    </row>
    <row r="67" spans="1:5" ht="13.5" customHeight="1" x14ac:dyDescent="0.25">
      <c r="A67" s="5" t="s">
        <v>235</v>
      </c>
      <c r="B67" s="66" t="s">
        <v>16</v>
      </c>
      <c r="C67" s="66"/>
      <c r="D67" s="32">
        <v>135541</v>
      </c>
      <c r="E67" s="32"/>
    </row>
    <row r="68" spans="1:5" ht="13.5" customHeight="1" x14ac:dyDescent="0.25">
      <c r="A68" s="35"/>
      <c r="B68" s="69" t="s">
        <v>236</v>
      </c>
      <c r="C68" s="69"/>
      <c r="D68" s="36">
        <f>SUM(D66,D64,D62,D59,D57,D55,D53,D51,D49,D47,D44,D42)</f>
        <v>2201654</v>
      </c>
      <c r="E68" s="36">
        <f>SUM(E66,E64,E62,E59,E57,E55,E53,E51,E49,E47,E44,E42)</f>
        <v>0</v>
      </c>
    </row>
    <row r="69" spans="1:5" ht="27" customHeight="1" x14ac:dyDescent="0.25">
      <c r="A69" s="14"/>
      <c r="B69" s="67" t="s">
        <v>30</v>
      </c>
      <c r="C69" s="67"/>
      <c r="D69" s="32"/>
      <c r="E69" s="32"/>
    </row>
    <row r="70" spans="1:5" ht="13.5" customHeight="1" x14ac:dyDescent="0.25">
      <c r="A70" s="14">
        <v>18</v>
      </c>
      <c r="B70" s="67" t="s">
        <v>14</v>
      </c>
      <c r="C70" s="67"/>
      <c r="D70" s="31">
        <f>SUM(D71:D79)</f>
        <v>9728960</v>
      </c>
      <c r="E70" s="31">
        <f>SUM(E71:E79)</f>
        <v>19714</v>
      </c>
    </row>
    <row r="71" spans="1:5" ht="13.5" customHeight="1" x14ac:dyDescent="0.25">
      <c r="A71" s="5" t="s">
        <v>237</v>
      </c>
      <c r="B71" s="66" t="s">
        <v>196</v>
      </c>
      <c r="C71" s="66"/>
      <c r="D71" s="32">
        <v>443416</v>
      </c>
      <c r="E71" s="32">
        <v>19714</v>
      </c>
    </row>
    <row r="72" spans="1:5" ht="13.5" customHeight="1" x14ac:dyDescent="0.25">
      <c r="A72" s="5" t="s">
        <v>238</v>
      </c>
      <c r="B72" s="66" t="s">
        <v>16</v>
      </c>
      <c r="C72" s="66"/>
      <c r="D72" s="32">
        <v>4998426.16</v>
      </c>
      <c r="E72" s="32"/>
    </row>
    <row r="73" spans="1:5" s="4" customFormat="1" ht="13.5" customHeight="1" x14ac:dyDescent="0.25">
      <c r="A73" s="5" t="s">
        <v>239</v>
      </c>
      <c r="B73" s="66" t="s">
        <v>20</v>
      </c>
      <c r="C73" s="66"/>
      <c r="D73" s="32">
        <v>911540.26</v>
      </c>
      <c r="E73" s="32"/>
    </row>
    <row r="74" spans="1:5" ht="13.5" customHeight="1" x14ac:dyDescent="0.25">
      <c r="A74" s="5" t="s">
        <v>240</v>
      </c>
      <c r="B74" s="66" t="s">
        <v>241</v>
      </c>
      <c r="C74" s="66"/>
      <c r="D74" s="32">
        <v>70000</v>
      </c>
      <c r="E74" s="32"/>
    </row>
    <row r="75" spans="1:5" ht="13.5" customHeight="1" x14ac:dyDescent="0.25">
      <c r="A75" s="5" t="s">
        <v>242</v>
      </c>
      <c r="B75" s="66" t="s">
        <v>243</v>
      </c>
      <c r="C75" s="66"/>
      <c r="D75" s="32">
        <v>213857.44</v>
      </c>
      <c r="E75" s="32"/>
    </row>
    <row r="76" spans="1:5" ht="13.5" customHeight="1" x14ac:dyDescent="0.25">
      <c r="A76" s="5" t="s">
        <v>244</v>
      </c>
      <c r="B76" s="66" t="s">
        <v>245</v>
      </c>
      <c r="C76" s="66"/>
      <c r="D76" s="32">
        <v>200000</v>
      </c>
      <c r="E76" s="32"/>
    </row>
    <row r="77" spans="1:5" ht="13.5" customHeight="1" x14ac:dyDescent="0.25">
      <c r="A77" s="5" t="s">
        <v>246</v>
      </c>
      <c r="B77" s="66" t="s">
        <v>332</v>
      </c>
      <c r="C77" s="66"/>
      <c r="D77" s="32">
        <v>59778.09</v>
      </c>
      <c r="E77" s="32"/>
    </row>
    <row r="78" spans="1:5" s="4" customFormat="1" ht="13.5" customHeight="1" x14ac:dyDescent="0.25">
      <c r="A78" s="5" t="s">
        <v>113</v>
      </c>
      <c r="B78" s="66" t="s">
        <v>247</v>
      </c>
      <c r="C78" s="66"/>
      <c r="D78" s="32">
        <v>31942.05</v>
      </c>
      <c r="E78" s="32"/>
    </row>
    <row r="79" spans="1:5" s="2" customFormat="1" ht="13.5" customHeight="1" x14ac:dyDescent="0.25">
      <c r="A79" s="5" t="s">
        <v>397</v>
      </c>
      <c r="B79" s="66" t="s">
        <v>22</v>
      </c>
      <c r="C79" s="66"/>
      <c r="D79" s="32">
        <f>SUM(D80:D80)</f>
        <v>2800000</v>
      </c>
      <c r="E79" s="32">
        <f>SUM(E80:E80)</f>
        <v>0</v>
      </c>
    </row>
    <row r="80" spans="1:5" ht="27" customHeight="1" x14ac:dyDescent="0.25">
      <c r="A80" s="5" t="s">
        <v>398</v>
      </c>
      <c r="B80" s="66" t="s">
        <v>317</v>
      </c>
      <c r="C80" s="66"/>
      <c r="D80" s="32">
        <v>2800000</v>
      </c>
      <c r="E80" s="32"/>
    </row>
    <row r="81" spans="1:5" ht="13.5" customHeight="1" x14ac:dyDescent="0.25">
      <c r="A81" s="35"/>
      <c r="B81" s="69" t="s">
        <v>31</v>
      </c>
      <c r="C81" s="69"/>
      <c r="D81" s="36">
        <f>SUM(D70)</f>
        <v>9728960</v>
      </c>
      <c r="E81" s="36">
        <f>SUM(E70)</f>
        <v>19714</v>
      </c>
    </row>
    <row r="82" spans="1:5" ht="13.5" customHeight="1" x14ac:dyDescent="0.25">
      <c r="A82" s="14"/>
      <c r="B82" s="67" t="s">
        <v>32</v>
      </c>
      <c r="C82" s="67"/>
      <c r="D82" s="32"/>
      <c r="E82" s="32"/>
    </row>
    <row r="83" spans="1:5" ht="13.5" customHeight="1" x14ac:dyDescent="0.25">
      <c r="A83" s="14">
        <v>19</v>
      </c>
      <c r="B83" s="67" t="s">
        <v>33</v>
      </c>
      <c r="C83" s="67"/>
      <c r="D83" s="31">
        <f>SUM(D84:D87)</f>
        <v>1311098.73</v>
      </c>
      <c r="E83" s="31">
        <f>SUM(E84:E87)</f>
        <v>1118029</v>
      </c>
    </row>
    <row r="84" spans="1:5" s="4" customFormat="1" ht="13.5" customHeight="1" x14ac:dyDescent="0.25">
      <c r="A84" s="5" t="s">
        <v>34</v>
      </c>
      <c r="B84" s="66" t="s">
        <v>5</v>
      </c>
      <c r="C84" s="66"/>
      <c r="D84" s="32">
        <v>918263</v>
      </c>
      <c r="E84" s="32">
        <v>886776</v>
      </c>
    </row>
    <row r="85" spans="1:5" ht="13.5" customHeight="1" x14ac:dyDescent="0.25">
      <c r="A85" s="5" t="s">
        <v>35</v>
      </c>
      <c r="B85" s="66" t="s">
        <v>16</v>
      </c>
      <c r="C85" s="66"/>
      <c r="D85" s="32">
        <v>370050</v>
      </c>
      <c r="E85" s="32">
        <v>231253</v>
      </c>
    </row>
    <row r="86" spans="1:5" ht="13.5" customHeight="1" x14ac:dyDescent="0.25">
      <c r="A86" s="5" t="s">
        <v>36</v>
      </c>
      <c r="B86" s="66" t="s">
        <v>37</v>
      </c>
      <c r="C86" s="66"/>
      <c r="D86" s="32">
        <v>21300</v>
      </c>
      <c r="E86" s="32"/>
    </row>
    <row r="87" spans="1:5" ht="13.5" customHeight="1" x14ac:dyDescent="0.25">
      <c r="A87" s="5" t="s">
        <v>248</v>
      </c>
      <c r="B87" s="66" t="s">
        <v>249</v>
      </c>
      <c r="C87" s="66"/>
      <c r="D87" s="32">
        <v>1485.73</v>
      </c>
      <c r="E87" s="32"/>
    </row>
    <row r="88" spans="1:5" ht="13.5" customHeight="1" x14ac:dyDescent="0.25">
      <c r="A88" s="14">
        <v>20</v>
      </c>
      <c r="B88" s="67" t="s">
        <v>38</v>
      </c>
      <c r="C88" s="67"/>
      <c r="D88" s="31">
        <f>SUM(D89:D93)</f>
        <v>1520757.71</v>
      </c>
      <c r="E88" s="31">
        <f>SUM(E89:E93)</f>
        <v>1221170</v>
      </c>
    </row>
    <row r="89" spans="1:5" ht="13.5" customHeight="1" x14ac:dyDescent="0.25">
      <c r="A89" s="5" t="s">
        <v>39</v>
      </c>
      <c r="B89" s="66" t="s">
        <v>5</v>
      </c>
      <c r="C89" s="66"/>
      <c r="D89" s="32">
        <v>883067</v>
      </c>
      <c r="E89" s="32">
        <v>856133</v>
      </c>
    </row>
    <row r="90" spans="1:5" s="4" customFormat="1" ht="13.5" customHeight="1" x14ac:dyDescent="0.25">
      <c r="A90" s="5" t="s">
        <v>40</v>
      </c>
      <c r="B90" s="66" t="s">
        <v>16</v>
      </c>
      <c r="C90" s="66"/>
      <c r="D90" s="32">
        <v>593371</v>
      </c>
      <c r="E90" s="32">
        <v>352727</v>
      </c>
    </row>
    <row r="91" spans="1:5" ht="13.5" customHeight="1" x14ac:dyDescent="0.25">
      <c r="A91" s="5" t="s">
        <v>250</v>
      </c>
      <c r="B91" s="66" t="s">
        <v>37</v>
      </c>
      <c r="C91" s="66"/>
      <c r="D91" s="32">
        <v>23900</v>
      </c>
      <c r="E91" s="32"/>
    </row>
    <row r="92" spans="1:5" ht="13.5" customHeight="1" x14ac:dyDescent="0.25">
      <c r="A92" s="5" t="s">
        <v>251</v>
      </c>
      <c r="B92" s="66" t="s">
        <v>249</v>
      </c>
      <c r="C92" s="66"/>
      <c r="D92" s="32">
        <v>2745.71</v>
      </c>
      <c r="E92" s="32"/>
    </row>
    <row r="93" spans="1:5" ht="13.5" customHeight="1" x14ac:dyDescent="0.25">
      <c r="A93" s="5" t="s">
        <v>41</v>
      </c>
      <c r="B93" s="66" t="s">
        <v>22</v>
      </c>
      <c r="C93" s="66"/>
      <c r="D93" s="32">
        <f>SUM(D94:D94)</f>
        <v>17674</v>
      </c>
      <c r="E93" s="32">
        <f>SUM(E94:E94)</f>
        <v>12310</v>
      </c>
    </row>
    <row r="94" spans="1:5" ht="27" customHeight="1" x14ac:dyDescent="0.25">
      <c r="A94" s="5" t="s">
        <v>42</v>
      </c>
      <c r="B94" s="66" t="s">
        <v>6</v>
      </c>
      <c r="C94" s="66"/>
      <c r="D94" s="32">
        <v>17674</v>
      </c>
      <c r="E94" s="32">
        <v>12310</v>
      </c>
    </row>
    <row r="95" spans="1:5" ht="13.5" customHeight="1" x14ac:dyDescent="0.25">
      <c r="A95" s="14">
        <v>21</v>
      </c>
      <c r="B95" s="67" t="s">
        <v>43</v>
      </c>
      <c r="C95" s="67"/>
      <c r="D95" s="31">
        <f>SUM(D96:D99)</f>
        <v>977266.13</v>
      </c>
      <c r="E95" s="31">
        <f>SUM(E96:E99)</f>
        <v>773690</v>
      </c>
    </row>
    <row r="96" spans="1:5" ht="13.5" customHeight="1" x14ac:dyDescent="0.25">
      <c r="A96" s="5" t="s">
        <v>7</v>
      </c>
      <c r="B96" s="66" t="s">
        <v>5</v>
      </c>
      <c r="C96" s="66"/>
      <c r="D96" s="32">
        <v>529544</v>
      </c>
      <c r="E96" s="32">
        <v>513569</v>
      </c>
    </row>
    <row r="97" spans="1:5" ht="13.5" customHeight="1" x14ac:dyDescent="0.25">
      <c r="A97" s="5" t="s">
        <v>8</v>
      </c>
      <c r="B97" s="66" t="s">
        <v>16</v>
      </c>
      <c r="C97" s="66"/>
      <c r="D97" s="32">
        <v>438471</v>
      </c>
      <c r="E97" s="32">
        <v>260121</v>
      </c>
    </row>
    <row r="98" spans="1:5" ht="13.5" customHeight="1" x14ac:dyDescent="0.25">
      <c r="A98" s="5" t="s">
        <v>186</v>
      </c>
      <c r="B98" s="66" t="s">
        <v>37</v>
      </c>
      <c r="C98" s="66"/>
      <c r="D98" s="32">
        <v>8500</v>
      </c>
      <c r="E98" s="32"/>
    </row>
    <row r="99" spans="1:5" ht="13.5" customHeight="1" x14ac:dyDescent="0.25">
      <c r="A99" s="5" t="s">
        <v>188</v>
      </c>
      <c r="B99" s="66" t="s">
        <v>249</v>
      </c>
      <c r="C99" s="66"/>
      <c r="D99" s="32">
        <v>751.13</v>
      </c>
      <c r="E99" s="32"/>
    </row>
    <row r="100" spans="1:5" ht="13.5" customHeight="1" x14ac:dyDescent="0.25">
      <c r="A100" s="14">
        <v>22</v>
      </c>
      <c r="B100" s="67" t="s">
        <v>44</v>
      </c>
      <c r="C100" s="67"/>
      <c r="D100" s="31">
        <f>SUM(D101:D104)</f>
        <v>841787.22</v>
      </c>
      <c r="E100" s="31">
        <f>SUM(E101:E104)</f>
        <v>683031</v>
      </c>
    </row>
    <row r="101" spans="1:5" ht="13.5" customHeight="1" x14ac:dyDescent="0.25">
      <c r="A101" s="5" t="s">
        <v>45</v>
      </c>
      <c r="B101" s="66" t="s">
        <v>5</v>
      </c>
      <c r="C101" s="66"/>
      <c r="D101" s="32">
        <v>535082</v>
      </c>
      <c r="E101" s="32">
        <v>515276</v>
      </c>
    </row>
    <row r="102" spans="1:5" ht="13.5" customHeight="1" x14ac:dyDescent="0.25">
      <c r="A102" s="5" t="s">
        <v>46</v>
      </c>
      <c r="B102" s="66" t="s">
        <v>16</v>
      </c>
      <c r="C102" s="66"/>
      <c r="D102" s="32">
        <v>301059</v>
      </c>
      <c r="E102" s="32">
        <v>167755</v>
      </c>
    </row>
    <row r="103" spans="1:5" ht="13.5" customHeight="1" x14ac:dyDescent="0.25">
      <c r="A103" s="5" t="s">
        <v>252</v>
      </c>
      <c r="B103" s="66" t="s">
        <v>37</v>
      </c>
      <c r="C103" s="66"/>
      <c r="D103" s="32">
        <v>5400</v>
      </c>
      <c r="E103" s="32"/>
    </row>
    <row r="104" spans="1:5" ht="13.5" customHeight="1" x14ac:dyDescent="0.25">
      <c r="A104" s="5" t="s">
        <v>253</v>
      </c>
      <c r="B104" s="66" t="s">
        <v>249</v>
      </c>
      <c r="C104" s="66"/>
      <c r="D104" s="32">
        <v>246.22</v>
      </c>
      <c r="E104" s="32"/>
    </row>
    <row r="105" spans="1:5" ht="13.5" customHeight="1" x14ac:dyDescent="0.25">
      <c r="A105" s="14">
        <v>23</v>
      </c>
      <c r="B105" s="67" t="s">
        <v>47</v>
      </c>
      <c r="C105" s="67"/>
      <c r="D105" s="31">
        <f>SUM(D106:D110)</f>
        <v>2103308.23</v>
      </c>
      <c r="E105" s="31">
        <f>SUM(E106:E110)</f>
        <v>1811119</v>
      </c>
    </row>
    <row r="106" spans="1:5" ht="13.5" customHeight="1" x14ac:dyDescent="0.25">
      <c r="A106" s="5" t="s">
        <v>48</v>
      </c>
      <c r="B106" s="66" t="s">
        <v>5</v>
      </c>
      <c r="C106" s="66"/>
      <c r="D106" s="32">
        <v>1428660</v>
      </c>
      <c r="E106" s="32">
        <v>1377784</v>
      </c>
    </row>
    <row r="107" spans="1:5" ht="13.5" customHeight="1" x14ac:dyDescent="0.25">
      <c r="A107" s="5" t="s">
        <v>49</v>
      </c>
      <c r="B107" s="66" t="s">
        <v>16</v>
      </c>
      <c r="C107" s="66"/>
      <c r="D107" s="32">
        <v>627105</v>
      </c>
      <c r="E107" s="32">
        <v>431387</v>
      </c>
    </row>
    <row r="108" spans="1:5" ht="13.5" customHeight="1" x14ac:dyDescent="0.25">
      <c r="A108" s="5" t="s">
        <v>254</v>
      </c>
      <c r="B108" s="66" t="s">
        <v>37</v>
      </c>
      <c r="C108" s="66"/>
      <c r="D108" s="32">
        <v>41700</v>
      </c>
      <c r="E108" s="32"/>
    </row>
    <row r="109" spans="1:5" ht="13.5" customHeight="1" x14ac:dyDescent="0.25">
      <c r="A109" s="5" t="s">
        <v>255</v>
      </c>
      <c r="B109" s="66" t="s">
        <v>249</v>
      </c>
      <c r="C109" s="66"/>
      <c r="D109" s="32">
        <v>2308.23</v>
      </c>
      <c r="E109" s="32"/>
    </row>
    <row r="110" spans="1:5" ht="13.5" customHeight="1" x14ac:dyDescent="0.25">
      <c r="A110" s="5" t="s">
        <v>50</v>
      </c>
      <c r="B110" s="66" t="s">
        <v>22</v>
      </c>
      <c r="C110" s="66"/>
      <c r="D110" s="32">
        <f>SUM(D111:D111)</f>
        <v>3535</v>
      </c>
      <c r="E110" s="32">
        <f>SUM(E111:E111)</f>
        <v>1948</v>
      </c>
    </row>
    <row r="111" spans="1:5" ht="27" customHeight="1" x14ac:dyDescent="0.25">
      <c r="A111" s="5" t="s">
        <v>256</v>
      </c>
      <c r="B111" s="66" t="s">
        <v>6</v>
      </c>
      <c r="C111" s="66"/>
      <c r="D111" s="32">
        <v>3535</v>
      </c>
      <c r="E111" s="32">
        <v>1948</v>
      </c>
    </row>
    <row r="112" spans="1:5" ht="13.5" customHeight="1" x14ac:dyDescent="0.25">
      <c r="A112" s="14">
        <v>24</v>
      </c>
      <c r="B112" s="67" t="s">
        <v>51</v>
      </c>
      <c r="C112" s="67"/>
      <c r="D112" s="31">
        <f>SUM(D113:D117)</f>
        <v>2011548.91</v>
      </c>
      <c r="E112" s="31">
        <f>SUM(E113:E117)</f>
        <v>1662847</v>
      </c>
    </row>
    <row r="113" spans="1:5" ht="13.5" customHeight="1" x14ac:dyDescent="0.25">
      <c r="A113" s="5" t="s">
        <v>52</v>
      </c>
      <c r="B113" s="66" t="s">
        <v>5</v>
      </c>
      <c r="C113" s="66"/>
      <c r="D113" s="32">
        <v>1193084</v>
      </c>
      <c r="E113" s="32">
        <v>1150890</v>
      </c>
    </row>
    <row r="114" spans="1:5" ht="13.5" customHeight="1" x14ac:dyDescent="0.25">
      <c r="A114" s="5" t="s">
        <v>257</v>
      </c>
      <c r="B114" s="66" t="s">
        <v>16</v>
      </c>
      <c r="C114" s="66"/>
      <c r="D114" s="32">
        <v>732165</v>
      </c>
      <c r="E114" s="32">
        <v>509366</v>
      </c>
    </row>
    <row r="115" spans="1:5" ht="13.5" customHeight="1" x14ac:dyDescent="0.25">
      <c r="A115" s="5" t="s">
        <v>258</v>
      </c>
      <c r="B115" s="66" t="s">
        <v>37</v>
      </c>
      <c r="C115" s="66"/>
      <c r="D115" s="32">
        <v>78100</v>
      </c>
      <c r="E115" s="32"/>
    </row>
    <row r="116" spans="1:5" ht="13.5" customHeight="1" x14ac:dyDescent="0.25">
      <c r="A116" s="5" t="s">
        <v>259</v>
      </c>
      <c r="B116" s="66" t="s">
        <v>249</v>
      </c>
      <c r="C116" s="66"/>
      <c r="D116" s="32">
        <v>4664.91</v>
      </c>
      <c r="E116" s="32"/>
    </row>
    <row r="117" spans="1:5" ht="13.5" customHeight="1" x14ac:dyDescent="0.25">
      <c r="A117" s="5" t="s">
        <v>53</v>
      </c>
      <c r="B117" s="66" t="s">
        <v>22</v>
      </c>
      <c r="C117" s="66"/>
      <c r="D117" s="32">
        <f>SUM(D118:D118)</f>
        <v>3535</v>
      </c>
      <c r="E117" s="32">
        <f>SUM(E118:E118)</f>
        <v>2591</v>
      </c>
    </row>
    <row r="118" spans="1:5" ht="27" customHeight="1" x14ac:dyDescent="0.25">
      <c r="A118" s="5" t="s">
        <v>54</v>
      </c>
      <c r="B118" s="66" t="s">
        <v>6</v>
      </c>
      <c r="C118" s="66"/>
      <c r="D118" s="32">
        <v>3535</v>
      </c>
      <c r="E118" s="32">
        <v>2591</v>
      </c>
    </row>
    <row r="119" spans="1:5" ht="13.5" customHeight="1" x14ac:dyDescent="0.25">
      <c r="A119" s="14">
        <v>25</v>
      </c>
      <c r="B119" s="80" t="s">
        <v>55</v>
      </c>
      <c r="C119" s="80"/>
      <c r="D119" s="31">
        <f>SUM(D120:D124)</f>
        <v>2215433.02</v>
      </c>
      <c r="E119" s="31">
        <f>SUM(E120:E124)</f>
        <v>1846450</v>
      </c>
    </row>
    <row r="120" spans="1:5" ht="13.5" customHeight="1" x14ac:dyDescent="0.25">
      <c r="A120" s="5" t="s">
        <v>412</v>
      </c>
      <c r="B120" s="65" t="s">
        <v>5</v>
      </c>
      <c r="C120" s="65"/>
      <c r="D120" s="32">
        <v>1388238</v>
      </c>
      <c r="E120" s="32">
        <v>1342754</v>
      </c>
    </row>
    <row r="121" spans="1:5" ht="13.5" customHeight="1" x14ac:dyDescent="0.25">
      <c r="A121" s="5" t="s">
        <v>413</v>
      </c>
      <c r="B121" s="65" t="s">
        <v>16</v>
      </c>
      <c r="C121" s="65"/>
      <c r="D121" s="32">
        <v>713143</v>
      </c>
      <c r="E121" s="32">
        <v>459438</v>
      </c>
    </row>
    <row r="122" spans="1:5" ht="13.5" customHeight="1" x14ac:dyDescent="0.25">
      <c r="A122" s="5" t="s">
        <v>414</v>
      </c>
      <c r="B122" s="65" t="s">
        <v>37</v>
      </c>
      <c r="C122" s="65"/>
      <c r="D122" s="32">
        <v>42850</v>
      </c>
      <c r="E122" s="32"/>
    </row>
    <row r="123" spans="1:5" ht="13.5" customHeight="1" x14ac:dyDescent="0.25">
      <c r="A123" s="5" t="s">
        <v>415</v>
      </c>
      <c r="B123" s="65" t="s">
        <v>249</v>
      </c>
      <c r="C123" s="65"/>
      <c r="D123" s="32">
        <v>2693.02</v>
      </c>
      <c r="E123" s="32"/>
    </row>
    <row r="124" spans="1:5" ht="13.5" customHeight="1" x14ac:dyDescent="0.25">
      <c r="A124" s="5" t="s">
        <v>416</v>
      </c>
      <c r="B124" s="65" t="s">
        <v>22</v>
      </c>
      <c r="C124" s="65"/>
      <c r="D124" s="32">
        <f>SUM(D125:D126)</f>
        <v>68509</v>
      </c>
      <c r="E124" s="32">
        <f>SUM(E125:E126)</f>
        <v>44258</v>
      </c>
    </row>
    <row r="125" spans="1:5" ht="13.5" customHeight="1" x14ac:dyDescent="0.25">
      <c r="A125" s="5" t="s">
        <v>417</v>
      </c>
      <c r="B125" s="65" t="s">
        <v>339</v>
      </c>
      <c r="C125" s="65"/>
      <c r="D125" s="32">
        <v>47300</v>
      </c>
      <c r="E125" s="32">
        <v>30000</v>
      </c>
    </row>
    <row r="126" spans="1:5" ht="27" customHeight="1" x14ac:dyDescent="0.25">
      <c r="A126" s="5" t="s">
        <v>418</v>
      </c>
      <c r="B126" s="65" t="s">
        <v>6</v>
      </c>
      <c r="C126" s="65"/>
      <c r="D126" s="32">
        <v>21209</v>
      </c>
      <c r="E126" s="32">
        <v>14258</v>
      </c>
    </row>
    <row r="127" spans="1:5" ht="13.5" customHeight="1" x14ac:dyDescent="0.25">
      <c r="A127" s="14">
        <v>26</v>
      </c>
      <c r="B127" s="67" t="s">
        <v>58</v>
      </c>
      <c r="C127" s="67"/>
      <c r="D127" s="31">
        <f>SUM(D128:D132)</f>
        <v>3053636.83</v>
      </c>
      <c r="E127" s="31">
        <f>SUM(E128:E132)</f>
        <v>2499162</v>
      </c>
    </row>
    <row r="128" spans="1:5" ht="13.5" customHeight="1" x14ac:dyDescent="0.25">
      <c r="A128" s="5" t="s">
        <v>56</v>
      </c>
      <c r="B128" s="66" t="s">
        <v>5</v>
      </c>
      <c r="C128" s="66"/>
      <c r="D128" s="32">
        <v>1686955</v>
      </c>
      <c r="E128" s="32">
        <v>1634274</v>
      </c>
    </row>
    <row r="129" spans="1:5" ht="13.5" customHeight="1" x14ac:dyDescent="0.25">
      <c r="A129" s="5" t="s">
        <v>260</v>
      </c>
      <c r="B129" s="66" t="s">
        <v>16</v>
      </c>
      <c r="C129" s="66"/>
      <c r="D129" s="32">
        <v>1263506</v>
      </c>
      <c r="E129" s="32">
        <v>862297</v>
      </c>
    </row>
    <row r="130" spans="1:5" ht="13.5" customHeight="1" x14ac:dyDescent="0.25">
      <c r="A130" s="5" t="s">
        <v>57</v>
      </c>
      <c r="B130" s="66" t="s">
        <v>37</v>
      </c>
      <c r="C130" s="66"/>
      <c r="D130" s="32">
        <v>89500</v>
      </c>
      <c r="E130" s="32"/>
    </row>
    <row r="131" spans="1:5" ht="13.5" customHeight="1" x14ac:dyDescent="0.25">
      <c r="A131" s="5" t="s">
        <v>261</v>
      </c>
      <c r="B131" s="66" t="s">
        <v>249</v>
      </c>
      <c r="C131" s="66"/>
      <c r="D131" s="32">
        <v>10140.83</v>
      </c>
      <c r="E131" s="32"/>
    </row>
    <row r="132" spans="1:5" ht="13.5" customHeight="1" x14ac:dyDescent="0.25">
      <c r="A132" s="5" t="s">
        <v>262</v>
      </c>
      <c r="B132" s="66" t="s">
        <v>22</v>
      </c>
      <c r="C132" s="66"/>
      <c r="D132" s="32">
        <f>SUM(D133:D133)</f>
        <v>3535</v>
      </c>
      <c r="E132" s="32">
        <f>SUM(E133:E133)</f>
        <v>2591</v>
      </c>
    </row>
    <row r="133" spans="1:5" ht="27" customHeight="1" x14ac:dyDescent="0.25">
      <c r="A133" s="5" t="s">
        <v>399</v>
      </c>
      <c r="B133" s="66" t="s">
        <v>6</v>
      </c>
      <c r="C133" s="66"/>
      <c r="D133" s="32">
        <v>3535</v>
      </c>
      <c r="E133" s="32">
        <v>2591</v>
      </c>
    </row>
    <row r="134" spans="1:5" ht="13.5" customHeight="1" x14ac:dyDescent="0.25">
      <c r="A134" s="14">
        <v>27</v>
      </c>
      <c r="B134" s="67" t="s">
        <v>61</v>
      </c>
      <c r="C134" s="67"/>
      <c r="D134" s="31">
        <f>SUM(D135:D139)</f>
        <v>1391748.7</v>
      </c>
      <c r="E134" s="31">
        <f>SUM(E135:E139)</f>
        <v>1139753</v>
      </c>
    </row>
    <row r="135" spans="1:5" ht="13.5" customHeight="1" x14ac:dyDescent="0.25">
      <c r="A135" s="5" t="s">
        <v>400</v>
      </c>
      <c r="B135" s="66" t="s">
        <v>5</v>
      </c>
      <c r="C135" s="66"/>
      <c r="D135" s="32">
        <v>765039</v>
      </c>
      <c r="E135" s="32">
        <v>742346</v>
      </c>
    </row>
    <row r="136" spans="1:5" ht="13.5" customHeight="1" x14ac:dyDescent="0.25">
      <c r="A136" s="5" t="s">
        <v>401</v>
      </c>
      <c r="B136" s="66" t="s">
        <v>16</v>
      </c>
      <c r="C136" s="66"/>
      <c r="D136" s="32">
        <v>602780</v>
      </c>
      <c r="E136" s="32">
        <v>395459</v>
      </c>
    </row>
    <row r="137" spans="1:5" ht="13.5" customHeight="1" x14ac:dyDescent="0.25">
      <c r="A137" s="5" t="s">
        <v>402</v>
      </c>
      <c r="B137" s="66" t="s">
        <v>37</v>
      </c>
      <c r="C137" s="66"/>
      <c r="D137" s="32">
        <v>19200</v>
      </c>
      <c r="E137" s="32"/>
    </row>
    <row r="138" spans="1:5" ht="13.5" customHeight="1" x14ac:dyDescent="0.25">
      <c r="A138" s="5" t="s">
        <v>403</v>
      </c>
      <c r="B138" s="66" t="s">
        <v>249</v>
      </c>
      <c r="C138" s="66"/>
      <c r="D138" s="32">
        <v>1194.7</v>
      </c>
      <c r="E138" s="32"/>
    </row>
    <row r="139" spans="1:5" ht="13.5" customHeight="1" x14ac:dyDescent="0.25">
      <c r="A139" s="5" t="s">
        <v>404</v>
      </c>
      <c r="B139" s="66" t="s">
        <v>22</v>
      </c>
      <c r="C139" s="66"/>
      <c r="D139" s="32">
        <f>SUM(D140:D140)</f>
        <v>3535</v>
      </c>
      <c r="E139" s="32">
        <f>SUM(E140:E140)</f>
        <v>1948</v>
      </c>
    </row>
    <row r="140" spans="1:5" ht="27" customHeight="1" x14ac:dyDescent="0.25">
      <c r="A140" s="5" t="s">
        <v>405</v>
      </c>
      <c r="B140" s="66" t="s">
        <v>6</v>
      </c>
      <c r="C140" s="66"/>
      <c r="D140" s="32">
        <v>3535</v>
      </c>
      <c r="E140" s="32">
        <v>1948</v>
      </c>
    </row>
    <row r="141" spans="1:5" ht="13.5" customHeight="1" x14ac:dyDescent="0.25">
      <c r="A141" s="14">
        <v>28</v>
      </c>
      <c r="B141" s="67" t="s">
        <v>65</v>
      </c>
      <c r="C141" s="67"/>
      <c r="D141" s="31">
        <f>SUM(D142:D146)</f>
        <v>1098255.47</v>
      </c>
      <c r="E141" s="31">
        <f>SUM(E142:E146)</f>
        <v>943904</v>
      </c>
    </row>
    <row r="142" spans="1:5" ht="13.5" customHeight="1" x14ac:dyDescent="0.25">
      <c r="A142" s="5" t="s">
        <v>406</v>
      </c>
      <c r="B142" s="66" t="s">
        <v>5</v>
      </c>
      <c r="C142" s="66"/>
      <c r="D142" s="32">
        <v>622967</v>
      </c>
      <c r="E142" s="32">
        <v>604386</v>
      </c>
    </row>
    <row r="143" spans="1:5" ht="13.5" customHeight="1" x14ac:dyDescent="0.25">
      <c r="A143" s="5" t="s">
        <v>407</v>
      </c>
      <c r="B143" s="66" t="s">
        <v>338</v>
      </c>
      <c r="C143" s="66"/>
      <c r="D143" s="32">
        <v>436579</v>
      </c>
      <c r="E143" s="32">
        <v>332389</v>
      </c>
    </row>
    <row r="144" spans="1:5" ht="13.5" customHeight="1" x14ac:dyDescent="0.25">
      <c r="A144" s="5" t="s">
        <v>408</v>
      </c>
      <c r="B144" s="66" t="s">
        <v>37</v>
      </c>
      <c r="C144" s="66"/>
      <c r="D144" s="32">
        <v>26300</v>
      </c>
      <c r="E144" s="32"/>
    </row>
    <row r="145" spans="1:5" ht="13.5" customHeight="1" x14ac:dyDescent="0.25">
      <c r="A145" s="5" t="s">
        <v>409</v>
      </c>
      <c r="B145" s="66" t="s">
        <v>249</v>
      </c>
      <c r="C145" s="66"/>
      <c r="D145" s="32">
        <v>1804.47</v>
      </c>
      <c r="E145" s="32"/>
    </row>
    <row r="146" spans="1:5" ht="13.5" customHeight="1" x14ac:dyDescent="0.25">
      <c r="A146" s="5" t="s">
        <v>410</v>
      </c>
      <c r="B146" s="66" t="s">
        <v>22</v>
      </c>
      <c r="C146" s="66"/>
      <c r="D146" s="32">
        <f>SUM(D147:D147)</f>
        <v>10605</v>
      </c>
      <c r="E146" s="32">
        <f>SUM(E147:E147)</f>
        <v>7129</v>
      </c>
    </row>
    <row r="147" spans="1:5" ht="27" customHeight="1" x14ac:dyDescent="0.25">
      <c r="A147" s="5" t="s">
        <v>411</v>
      </c>
      <c r="B147" s="66" t="s">
        <v>6</v>
      </c>
      <c r="C147" s="66"/>
      <c r="D147" s="32">
        <v>10605</v>
      </c>
      <c r="E147" s="32">
        <v>7129</v>
      </c>
    </row>
    <row r="148" spans="1:5" ht="13.5" customHeight="1" x14ac:dyDescent="0.25">
      <c r="A148" s="14">
        <v>29</v>
      </c>
      <c r="B148" s="80" t="s">
        <v>68</v>
      </c>
      <c r="C148" s="80"/>
      <c r="D148" s="31">
        <f>SUM(D149:D152)</f>
        <v>927437.74</v>
      </c>
      <c r="E148" s="31">
        <f>SUM(E149:E152)</f>
        <v>778635</v>
      </c>
    </row>
    <row r="149" spans="1:5" ht="13.5" customHeight="1" x14ac:dyDescent="0.25">
      <c r="A149" s="5" t="s">
        <v>59</v>
      </c>
      <c r="B149" s="65" t="s">
        <v>5</v>
      </c>
      <c r="C149" s="65"/>
      <c r="D149" s="32">
        <v>487996</v>
      </c>
      <c r="E149" s="32">
        <v>472094</v>
      </c>
    </row>
    <row r="150" spans="1:5" ht="13.5" customHeight="1" x14ac:dyDescent="0.25">
      <c r="A150" s="5" t="s">
        <v>60</v>
      </c>
      <c r="B150" s="65" t="s">
        <v>16</v>
      </c>
      <c r="C150" s="65"/>
      <c r="D150" s="32">
        <v>405175</v>
      </c>
      <c r="E150" s="32">
        <v>306541</v>
      </c>
    </row>
    <row r="151" spans="1:5" ht="13.5" customHeight="1" x14ac:dyDescent="0.25">
      <c r="A151" s="5" t="s">
        <v>263</v>
      </c>
      <c r="B151" s="65" t="s">
        <v>37</v>
      </c>
      <c r="C151" s="65"/>
      <c r="D151" s="32">
        <v>33050</v>
      </c>
      <c r="E151" s="32"/>
    </row>
    <row r="152" spans="1:5" ht="13.5" customHeight="1" x14ac:dyDescent="0.25">
      <c r="A152" s="5" t="s">
        <v>264</v>
      </c>
      <c r="B152" s="65" t="s">
        <v>249</v>
      </c>
      <c r="C152" s="65"/>
      <c r="D152" s="32">
        <v>1216.74</v>
      </c>
      <c r="E152" s="32"/>
    </row>
    <row r="153" spans="1:5" ht="13.5" customHeight="1" x14ac:dyDescent="0.25">
      <c r="A153" s="14">
        <v>30</v>
      </c>
      <c r="B153" s="80" t="s">
        <v>72</v>
      </c>
      <c r="C153" s="80"/>
      <c r="D153" s="31">
        <f>SUM(D154:D158)</f>
        <v>589787.93000000005</v>
      </c>
      <c r="E153" s="31">
        <f>SUM(E154:E158)</f>
        <v>473249</v>
      </c>
    </row>
    <row r="154" spans="1:5" ht="13.5" customHeight="1" x14ac:dyDescent="0.25">
      <c r="A154" s="5" t="s">
        <v>62</v>
      </c>
      <c r="B154" s="65" t="s">
        <v>5</v>
      </c>
      <c r="C154" s="65"/>
      <c r="D154" s="32">
        <v>223628</v>
      </c>
      <c r="E154" s="32">
        <v>216696</v>
      </c>
    </row>
    <row r="155" spans="1:5" ht="13.5" customHeight="1" x14ac:dyDescent="0.25">
      <c r="A155" s="5" t="s">
        <v>63</v>
      </c>
      <c r="B155" s="65" t="s">
        <v>16</v>
      </c>
      <c r="C155" s="65"/>
      <c r="D155" s="32">
        <v>324201</v>
      </c>
      <c r="E155" s="32">
        <v>248762</v>
      </c>
    </row>
    <row r="156" spans="1:5" ht="13.5" customHeight="1" x14ac:dyDescent="0.25">
      <c r="A156" s="5" t="s">
        <v>265</v>
      </c>
      <c r="B156" s="65" t="s">
        <v>37</v>
      </c>
      <c r="C156" s="65"/>
      <c r="D156" s="32">
        <v>25500</v>
      </c>
      <c r="E156" s="32"/>
    </row>
    <row r="157" spans="1:5" ht="13.5" customHeight="1" x14ac:dyDescent="0.25">
      <c r="A157" s="5" t="s">
        <v>266</v>
      </c>
      <c r="B157" s="65" t="s">
        <v>249</v>
      </c>
      <c r="C157" s="65"/>
      <c r="D157" s="32">
        <v>2318.9299999999998</v>
      </c>
      <c r="E157" s="32"/>
    </row>
    <row r="158" spans="1:5" ht="13.5" customHeight="1" x14ac:dyDescent="0.25">
      <c r="A158" s="5" t="s">
        <v>64</v>
      </c>
      <c r="B158" s="65" t="s">
        <v>22</v>
      </c>
      <c r="C158" s="65"/>
      <c r="D158" s="32">
        <f>SUM(D159:D159)</f>
        <v>14140</v>
      </c>
      <c r="E158" s="32">
        <f>SUM(E159:E159)</f>
        <v>7791</v>
      </c>
    </row>
    <row r="159" spans="1:5" ht="27" customHeight="1" x14ac:dyDescent="0.25">
      <c r="A159" s="5" t="s">
        <v>267</v>
      </c>
      <c r="B159" s="65" t="s">
        <v>6</v>
      </c>
      <c r="C159" s="65"/>
      <c r="D159" s="32">
        <v>14140</v>
      </c>
      <c r="E159" s="32">
        <v>7791</v>
      </c>
    </row>
    <row r="160" spans="1:5" ht="13.5" customHeight="1" x14ac:dyDescent="0.25">
      <c r="A160" s="14">
        <v>31</v>
      </c>
      <c r="B160" s="80" t="s">
        <v>76</v>
      </c>
      <c r="C160" s="80"/>
      <c r="D160" s="31">
        <f>SUM(D161:D164)</f>
        <v>478749.16</v>
      </c>
      <c r="E160" s="31">
        <f>SUM(E161:E164)</f>
        <v>407043</v>
      </c>
    </row>
    <row r="161" spans="1:5" ht="13.5" customHeight="1" x14ac:dyDescent="0.25">
      <c r="A161" s="5" t="s">
        <v>66</v>
      </c>
      <c r="B161" s="65" t="s">
        <v>5</v>
      </c>
      <c r="C161" s="65"/>
      <c r="D161" s="32">
        <v>187658</v>
      </c>
      <c r="E161" s="32">
        <v>181963</v>
      </c>
    </row>
    <row r="162" spans="1:5" ht="13.5" customHeight="1" x14ac:dyDescent="0.25">
      <c r="A162" s="5" t="s">
        <v>67</v>
      </c>
      <c r="B162" s="65" t="s">
        <v>16</v>
      </c>
      <c r="C162" s="65"/>
      <c r="D162" s="32">
        <v>261199</v>
      </c>
      <c r="E162" s="32">
        <v>225080</v>
      </c>
    </row>
    <row r="163" spans="1:5" ht="13.5" customHeight="1" x14ac:dyDescent="0.25">
      <c r="A163" s="5" t="s">
        <v>268</v>
      </c>
      <c r="B163" s="65" t="s">
        <v>37</v>
      </c>
      <c r="C163" s="65"/>
      <c r="D163" s="32">
        <v>28500</v>
      </c>
      <c r="E163" s="32"/>
    </row>
    <row r="164" spans="1:5" ht="13.5" customHeight="1" x14ac:dyDescent="0.25">
      <c r="A164" s="5" t="s">
        <v>269</v>
      </c>
      <c r="B164" s="65" t="s">
        <v>249</v>
      </c>
      <c r="C164" s="65"/>
      <c r="D164" s="32">
        <v>1392.16</v>
      </c>
      <c r="E164" s="32"/>
    </row>
    <row r="165" spans="1:5" ht="13.5" customHeight="1" x14ac:dyDescent="0.25">
      <c r="A165" s="14">
        <v>32</v>
      </c>
      <c r="B165" s="80" t="s">
        <v>79</v>
      </c>
      <c r="C165" s="80"/>
      <c r="D165" s="31">
        <f>SUM(D166:D170)</f>
        <v>1053206.0699999998</v>
      </c>
      <c r="E165" s="31">
        <f>SUM(E166:E170)</f>
        <v>843911</v>
      </c>
    </row>
    <row r="166" spans="1:5" ht="13.5" customHeight="1" x14ac:dyDescent="0.25">
      <c r="A166" s="5" t="s">
        <v>69</v>
      </c>
      <c r="B166" s="65" t="s">
        <v>5</v>
      </c>
      <c r="C166" s="65"/>
      <c r="D166" s="32">
        <v>408525</v>
      </c>
      <c r="E166" s="32">
        <v>395053</v>
      </c>
    </row>
    <row r="167" spans="1:5" ht="13.5" customHeight="1" x14ac:dyDescent="0.25">
      <c r="A167" s="5" t="s">
        <v>70</v>
      </c>
      <c r="B167" s="65" t="s">
        <v>16</v>
      </c>
      <c r="C167" s="65"/>
      <c r="D167" s="32">
        <v>566544</v>
      </c>
      <c r="E167" s="32">
        <v>439119</v>
      </c>
    </row>
    <row r="168" spans="1:5" ht="13.5" customHeight="1" x14ac:dyDescent="0.25">
      <c r="A168" s="5" t="s">
        <v>270</v>
      </c>
      <c r="B168" s="65" t="s">
        <v>37</v>
      </c>
      <c r="C168" s="65"/>
      <c r="D168" s="32">
        <v>56700</v>
      </c>
      <c r="E168" s="32"/>
    </row>
    <row r="169" spans="1:5" ht="13.5" customHeight="1" x14ac:dyDescent="0.25">
      <c r="A169" s="5" t="s">
        <v>271</v>
      </c>
      <c r="B169" s="65" t="s">
        <v>249</v>
      </c>
      <c r="C169" s="65"/>
      <c r="D169" s="32">
        <v>3763.07</v>
      </c>
      <c r="E169" s="32"/>
    </row>
    <row r="170" spans="1:5" ht="13.5" customHeight="1" x14ac:dyDescent="0.25">
      <c r="A170" s="5" t="s">
        <v>71</v>
      </c>
      <c r="B170" s="65" t="s">
        <v>22</v>
      </c>
      <c r="C170" s="65"/>
      <c r="D170" s="32">
        <f>SUM(D171:D171)</f>
        <v>17674</v>
      </c>
      <c r="E170" s="32">
        <f>SUM(E171:E171)</f>
        <v>9739</v>
      </c>
    </row>
    <row r="171" spans="1:5" ht="27" customHeight="1" x14ac:dyDescent="0.25">
      <c r="A171" s="5" t="s">
        <v>272</v>
      </c>
      <c r="B171" s="65" t="s">
        <v>6</v>
      </c>
      <c r="C171" s="65"/>
      <c r="D171" s="32">
        <v>17674</v>
      </c>
      <c r="E171" s="32">
        <v>9739</v>
      </c>
    </row>
    <row r="172" spans="1:5" ht="13.5" customHeight="1" x14ac:dyDescent="0.25">
      <c r="A172" s="14">
        <v>33</v>
      </c>
      <c r="B172" s="80" t="s">
        <v>84</v>
      </c>
      <c r="C172" s="80"/>
      <c r="D172" s="31">
        <f>SUM(D173:D177)</f>
        <v>1088265.18</v>
      </c>
      <c r="E172" s="31">
        <f>SUM(E173:E177)</f>
        <v>921737</v>
      </c>
    </row>
    <row r="173" spans="1:5" ht="13.5" customHeight="1" x14ac:dyDescent="0.25">
      <c r="A173" s="5" t="s">
        <v>73</v>
      </c>
      <c r="B173" s="65" t="s">
        <v>5</v>
      </c>
      <c r="C173" s="65"/>
      <c r="D173" s="32">
        <v>379103</v>
      </c>
      <c r="E173" s="32">
        <v>367581</v>
      </c>
    </row>
    <row r="174" spans="1:5" ht="13.5" customHeight="1" x14ac:dyDescent="0.25">
      <c r="A174" s="5" t="s">
        <v>74</v>
      </c>
      <c r="B174" s="65" t="s">
        <v>16</v>
      </c>
      <c r="C174" s="65"/>
      <c r="D174" s="32">
        <v>631173</v>
      </c>
      <c r="E174" s="32">
        <v>540521</v>
      </c>
    </row>
    <row r="175" spans="1:5" ht="13.5" customHeight="1" x14ac:dyDescent="0.25">
      <c r="A175" s="5" t="s">
        <v>273</v>
      </c>
      <c r="B175" s="65" t="s">
        <v>37</v>
      </c>
      <c r="C175" s="65"/>
      <c r="D175" s="32">
        <v>50500</v>
      </c>
      <c r="E175" s="32"/>
    </row>
    <row r="176" spans="1:5" ht="13.5" customHeight="1" x14ac:dyDescent="0.25">
      <c r="A176" s="5" t="s">
        <v>274</v>
      </c>
      <c r="B176" s="65" t="s">
        <v>249</v>
      </c>
      <c r="C176" s="65"/>
      <c r="D176" s="32">
        <v>2745.18</v>
      </c>
      <c r="E176" s="32"/>
    </row>
    <row r="177" spans="1:5" ht="13.5" customHeight="1" x14ac:dyDescent="0.25">
      <c r="A177" s="5" t="s">
        <v>75</v>
      </c>
      <c r="B177" s="65" t="s">
        <v>22</v>
      </c>
      <c r="C177" s="65"/>
      <c r="D177" s="32">
        <f>SUM(D178:D178)</f>
        <v>24744</v>
      </c>
      <c r="E177" s="32">
        <f>SUM(E178:E178)</f>
        <v>13635</v>
      </c>
    </row>
    <row r="178" spans="1:5" ht="27" customHeight="1" x14ac:dyDescent="0.25">
      <c r="A178" s="5" t="s">
        <v>275</v>
      </c>
      <c r="B178" s="65" t="s">
        <v>6</v>
      </c>
      <c r="C178" s="65"/>
      <c r="D178" s="32">
        <v>24744</v>
      </c>
      <c r="E178" s="32">
        <v>13635</v>
      </c>
    </row>
    <row r="179" spans="1:5" ht="13.5" customHeight="1" x14ac:dyDescent="0.25">
      <c r="A179" s="14">
        <v>34</v>
      </c>
      <c r="B179" s="80" t="s">
        <v>87</v>
      </c>
      <c r="C179" s="80"/>
      <c r="D179" s="31">
        <f>SUM(D180:D183)</f>
        <v>988360.9</v>
      </c>
      <c r="E179" s="31">
        <f>SUM(E180:E183)</f>
        <v>827254</v>
      </c>
    </row>
    <row r="180" spans="1:5" ht="13.5" customHeight="1" x14ac:dyDescent="0.25">
      <c r="A180" s="5" t="s">
        <v>77</v>
      </c>
      <c r="B180" s="65" t="s">
        <v>5</v>
      </c>
      <c r="C180" s="65"/>
      <c r="D180" s="32">
        <v>406812</v>
      </c>
      <c r="E180" s="32">
        <v>393807</v>
      </c>
    </row>
    <row r="181" spans="1:5" ht="13.5" customHeight="1" x14ac:dyDescent="0.25">
      <c r="A181" s="5" t="s">
        <v>78</v>
      </c>
      <c r="B181" s="65" t="s">
        <v>16</v>
      </c>
      <c r="C181" s="65"/>
      <c r="D181" s="32">
        <v>515128</v>
      </c>
      <c r="E181" s="32">
        <v>433447</v>
      </c>
    </row>
    <row r="182" spans="1:5" ht="13.5" customHeight="1" x14ac:dyDescent="0.25">
      <c r="A182" s="5" t="s">
        <v>276</v>
      </c>
      <c r="B182" s="65" t="s">
        <v>37</v>
      </c>
      <c r="C182" s="65"/>
      <c r="D182" s="32">
        <v>63250</v>
      </c>
      <c r="E182" s="32"/>
    </row>
    <row r="183" spans="1:5" ht="13.5" customHeight="1" x14ac:dyDescent="0.25">
      <c r="A183" s="5" t="s">
        <v>277</v>
      </c>
      <c r="B183" s="65" t="s">
        <v>249</v>
      </c>
      <c r="C183" s="65"/>
      <c r="D183" s="32">
        <v>3170.9</v>
      </c>
      <c r="E183" s="32"/>
    </row>
    <row r="184" spans="1:5" ht="13.5" customHeight="1" x14ac:dyDescent="0.25">
      <c r="A184" s="14">
        <v>35</v>
      </c>
      <c r="B184" s="80" t="s">
        <v>90</v>
      </c>
      <c r="C184" s="80"/>
      <c r="D184" s="31">
        <f>SUM(D185:D189)</f>
        <v>529896.66</v>
      </c>
      <c r="E184" s="31">
        <f>SUM(E185:E189)</f>
        <v>409283</v>
      </c>
    </row>
    <row r="185" spans="1:5" ht="13.5" customHeight="1" x14ac:dyDescent="0.25">
      <c r="A185" s="5" t="s">
        <v>80</v>
      </c>
      <c r="B185" s="65" t="s">
        <v>5</v>
      </c>
      <c r="C185" s="65"/>
      <c r="D185" s="32">
        <v>206419</v>
      </c>
      <c r="E185" s="32">
        <v>200737</v>
      </c>
    </row>
    <row r="186" spans="1:5" ht="13.5" customHeight="1" x14ac:dyDescent="0.25">
      <c r="A186" s="5" t="s">
        <v>81</v>
      </c>
      <c r="B186" s="65" t="s">
        <v>16</v>
      </c>
      <c r="C186" s="65"/>
      <c r="D186" s="32">
        <v>293841</v>
      </c>
      <c r="E186" s="32">
        <v>206598</v>
      </c>
    </row>
    <row r="187" spans="1:5" ht="13.5" customHeight="1" x14ac:dyDescent="0.25">
      <c r="A187" s="5" t="s">
        <v>278</v>
      </c>
      <c r="B187" s="65" t="s">
        <v>37</v>
      </c>
      <c r="C187" s="65"/>
      <c r="D187" s="32">
        <v>24500</v>
      </c>
      <c r="E187" s="32"/>
    </row>
    <row r="188" spans="1:5" ht="13.5" customHeight="1" x14ac:dyDescent="0.25">
      <c r="A188" s="5" t="s">
        <v>279</v>
      </c>
      <c r="B188" s="65" t="s">
        <v>249</v>
      </c>
      <c r="C188" s="65"/>
      <c r="D188" s="32">
        <v>1601.66</v>
      </c>
      <c r="E188" s="32"/>
    </row>
    <row r="189" spans="1:5" ht="13.5" customHeight="1" x14ac:dyDescent="0.25">
      <c r="A189" s="5" t="s">
        <v>82</v>
      </c>
      <c r="B189" s="65" t="s">
        <v>22</v>
      </c>
      <c r="C189" s="65"/>
      <c r="D189" s="32">
        <f>SUM(D190:D190)</f>
        <v>3535</v>
      </c>
      <c r="E189" s="32">
        <f>SUM(E190:E190)</f>
        <v>1948</v>
      </c>
    </row>
    <row r="190" spans="1:5" ht="27" customHeight="1" x14ac:dyDescent="0.25">
      <c r="A190" s="5" t="s">
        <v>83</v>
      </c>
      <c r="B190" s="65" t="s">
        <v>6</v>
      </c>
      <c r="C190" s="65"/>
      <c r="D190" s="32">
        <v>3535</v>
      </c>
      <c r="E190" s="32">
        <v>1948</v>
      </c>
    </row>
    <row r="191" spans="1:5" ht="13.5" customHeight="1" x14ac:dyDescent="0.25">
      <c r="A191" s="14">
        <v>36</v>
      </c>
      <c r="B191" s="80" t="s">
        <v>93</v>
      </c>
      <c r="C191" s="80"/>
      <c r="D191" s="31">
        <f>SUM(D192:D193)</f>
        <v>298991</v>
      </c>
      <c r="E191" s="31">
        <f>SUM(E192:E193)</f>
        <v>266393</v>
      </c>
    </row>
    <row r="192" spans="1:5" ht="13.5" customHeight="1" x14ac:dyDescent="0.25">
      <c r="A192" s="5" t="s">
        <v>85</v>
      </c>
      <c r="B192" s="66" t="s">
        <v>16</v>
      </c>
      <c r="C192" s="66"/>
      <c r="D192" s="32">
        <v>295991</v>
      </c>
      <c r="E192" s="32">
        <v>266393</v>
      </c>
    </row>
    <row r="193" spans="1:5" ht="13.5" customHeight="1" x14ac:dyDescent="0.25">
      <c r="A193" s="5" t="s">
        <v>86</v>
      </c>
      <c r="B193" s="66" t="s">
        <v>37</v>
      </c>
      <c r="C193" s="66"/>
      <c r="D193" s="32">
        <v>3000</v>
      </c>
      <c r="E193" s="32"/>
    </row>
    <row r="194" spans="1:5" ht="13.5" customHeight="1" x14ac:dyDescent="0.25">
      <c r="A194" s="14">
        <v>37</v>
      </c>
      <c r="B194" s="67" t="s">
        <v>95</v>
      </c>
      <c r="C194" s="67"/>
      <c r="D194" s="31">
        <f>SUM(D195:D197)</f>
        <v>866189.5</v>
      </c>
      <c r="E194" s="31">
        <f>SUM(E195:E197)</f>
        <v>803174</v>
      </c>
    </row>
    <row r="195" spans="1:5" ht="13.5" customHeight="1" x14ac:dyDescent="0.25">
      <c r="A195" s="5" t="s">
        <v>88</v>
      </c>
      <c r="B195" s="66" t="s">
        <v>16</v>
      </c>
      <c r="C195" s="66"/>
      <c r="D195" s="32">
        <v>828549</v>
      </c>
      <c r="E195" s="32">
        <v>776809</v>
      </c>
    </row>
    <row r="196" spans="1:5" ht="13.5" customHeight="1" x14ac:dyDescent="0.25">
      <c r="A196" s="5" t="s">
        <v>89</v>
      </c>
      <c r="B196" s="66" t="s">
        <v>37</v>
      </c>
      <c r="C196" s="66"/>
      <c r="D196" s="32">
        <v>37500</v>
      </c>
      <c r="E196" s="32">
        <v>26365</v>
      </c>
    </row>
    <row r="197" spans="1:5" ht="13.5" customHeight="1" x14ac:dyDescent="0.25">
      <c r="A197" s="5" t="s">
        <v>280</v>
      </c>
      <c r="B197" s="66" t="s">
        <v>249</v>
      </c>
      <c r="C197" s="66"/>
      <c r="D197" s="32">
        <v>140.5</v>
      </c>
      <c r="E197" s="32"/>
    </row>
    <row r="198" spans="1:5" ht="13.5" customHeight="1" x14ac:dyDescent="0.25">
      <c r="A198" s="14">
        <v>38</v>
      </c>
      <c r="B198" s="80" t="s">
        <v>98</v>
      </c>
      <c r="C198" s="80"/>
      <c r="D198" s="31">
        <f>SUM(D199:D200)</f>
        <v>510669</v>
      </c>
      <c r="E198" s="31">
        <f>SUM(E199:E200)</f>
        <v>414633</v>
      </c>
    </row>
    <row r="199" spans="1:5" ht="13.5" customHeight="1" x14ac:dyDescent="0.25">
      <c r="A199" s="5" t="s">
        <v>91</v>
      </c>
      <c r="B199" s="65" t="s">
        <v>16</v>
      </c>
      <c r="C199" s="65"/>
      <c r="D199" s="32">
        <v>505169</v>
      </c>
      <c r="E199" s="32">
        <v>414633</v>
      </c>
    </row>
    <row r="200" spans="1:5" ht="13.5" customHeight="1" x14ac:dyDescent="0.25">
      <c r="A200" s="5" t="s">
        <v>92</v>
      </c>
      <c r="B200" s="65" t="s">
        <v>37</v>
      </c>
      <c r="C200" s="65"/>
      <c r="D200" s="32">
        <v>5500</v>
      </c>
      <c r="E200" s="32"/>
    </row>
    <row r="201" spans="1:5" ht="13.5" customHeight="1" x14ac:dyDescent="0.25">
      <c r="A201" s="14">
        <v>39</v>
      </c>
      <c r="B201" s="80" t="s">
        <v>100</v>
      </c>
      <c r="C201" s="80"/>
      <c r="D201" s="31">
        <f>SUM(D202:D204)</f>
        <v>372200</v>
      </c>
      <c r="E201" s="31">
        <f>SUM(E202:E204)</f>
        <v>342219</v>
      </c>
    </row>
    <row r="202" spans="1:5" ht="13.5" customHeight="1" x14ac:dyDescent="0.25">
      <c r="A202" s="5" t="s">
        <v>94</v>
      </c>
      <c r="B202" s="65" t="s">
        <v>5</v>
      </c>
      <c r="C202" s="65"/>
      <c r="D202" s="32">
        <v>160874</v>
      </c>
      <c r="E202" s="32">
        <v>158574</v>
      </c>
    </row>
    <row r="203" spans="1:5" ht="13.5" customHeight="1" x14ac:dyDescent="0.25">
      <c r="A203" s="5" t="s">
        <v>281</v>
      </c>
      <c r="B203" s="65" t="s">
        <v>16</v>
      </c>
      <c r="C203" s="65"/>
      <c r="D203" s="32">
        <v>206326</v>
      </c>
      <c r="E203" s="32">
        <v>183645</v>
      </c>
    </row>
    <row r="204" spans="1:5" ht="13.5" customHeight="1" x14ac:dyDescent="0.25">
      <c r="A204" s="5" t="s">
        <v>282</v>
      </c>
      <c r="B204" s="65" t="s">
        <v>37</v>
      </c>
      <c r="C204" s="65"/>
      <c r="D204" s="32">
        <v>5000</v>
      </c>
      <c r="E204" s="32"/>
    </row>
    <row r="205" spans="1:5" ht="13.5" customHeight="1" x14ac:dyDescent="0.25">
      <c r="A205" s="14">
        <v>40</v>
      </c>
      <c r="B205" s="80" t="s">
        <v>114</v>
      </c>
      <c r="C205" s="80"/>
      <c r="D205" s="31">
        <f>SUM(D206)</f>
        <v>727152</v>
      </c>
      <c r="E205" s="31">
        <f>SUM(E206)</f>
        <v>606511</v>
      </c>
    </row>
    <row r="206" spans="1:5" ht="13.5" customHeight="1" x14ac:dyDescent="0.25">
      <c r="A206" s="5" t="s">
        <v>96</v>
      </c>
      <c r="B206" s="65" t="s">
        <v>16</v>
      </c>
      <c r="C206" s="65"/>
      <c r="D206" s="32">
        <v>727152</v>
      </c>
      <c r="E206" s="32">
        <v>606511</v>
      </c>
    </row>
    <row r="207" spans="1:5" ht="13.5" customHeight="1" x14ac:dyDescent="0.25">
      <c r="A207" s="14" t="s">
        <v>97</v>
      </c>
      <c r="B207" s="80" t="s">
        <v>14</v>
      </c>
      <c r="C207" s="80"/>
      <c r="D207" s="31">
        <f>SUM(D208:D210)</f>
        <v>739129</v>
      </c>
      <c r="E207" s="31">
        <f>SUM(E208:E210)</f>
        <v>4853</v>
      </c>
    </row>
    <row r="208" spans="1:5" s="2" customFormat="1" ht="13.5" customHeight="1" x14ac:dyDescent="0.25">
      <c r="A208" s="5" t="s">
        <v>99</v>
      </c>
      <c r="B208" s="65" t="s">
        <v>5</v>
      </c>
      <c r="C208" s="65"/>
      <c r="D208" s="32">
        <v>482086</v>
      </c>
      <c r="E208" s="32"/>
    </row>
    <row r="209" spans="1:5" ht="13.5" customHeight="1" x14ac:dyDescent="0.25">
      <c r="A209" s="5" t="s">
        <v>283</v>
      </c>
      <c r="B209" s="65" t="s">
        <v>16</v>
      </c>
      <c r="C209" s="65"/>
      <c r="D209" s="32">
        <v>92943</v>
      </c>
      <c r="E209" s="32"/>
    </row>
    <row r="210" spans="1:5" ht="13.5" customHeight="1" x14ac:dyDescent="0.25">
      <c r="A210" s="5" t="s">
        <v>284</v>
      </c>
      <c r="B210" s="66" t="s">
        <v>22</v>
      </c>
      <c r="C210" s="66"/>
      <c r="D210" s="32">
        <f>SUM(D211:D211)</f>
        <v>164100</v>
      </c>
      <c r="E210" s="32">
        <f>SUM(E211:E211)</f>
        <v>4853</v>
      </c>
    </row>
    <row r="211" spans="1:5" ht="13.5" customHeight="1" x14ac:dyDescent="0.25">
      <c r="A211" s="5" t="s">
        <v>419</v>
      </c>
      <c r="B211" s="66" t="s">
        <v>158</v>
      </c>
      <c r="C211" s="66"/>
      <c r="D211" s="32">
        <v>164100</v>
      </c>
      <c r="E211" s="32">
        <v>4853</v>
      </c>
    </row>
    <row r="212" spans="1:5" ht="13.5" customHeight="1" x14ac:dyDescent="0.25">
      <c r="A212" s="35"/>
      <c r="B212" s="69" t="s">
        <v>104</v>
      </c>
      <c r="C212" s="69"/>
      <c r="D212" s="36">
        <f>SUM(D207,D205,D201,D198,D194,D191,D184,D179,D172,D165,D160,D153,D148,D141,D134,D127,D119,D112,D105,D100,D95,D88,D83)</f>
        <v>25694875.09</v>
      </c>
      <c r="E212" s="36">
        <f>SUM(E207,E205,E201,E198,E194,E191,E184,E179,E172,E165,E160,E153,E148,E141,E134,E127,E119,E112,E105,E100,E95,E88,E83)</f>
        <v>20798050</v>
      </c>
    </row>
    <row r="213" spans="1:5" ht="13.5" customHeight="1" x14ac:dyDescent="0.25">
      <c r="A213" s="14"/>
      <c r="B213" s="68" t="s">
        <v>287</v>
      </c>
      <c r="C213" s="68"/>
      <c r="D213" s="32"/>
      <c r="E213" s="32"/>
    </row>
    <row r="214" spans="1:5" ht="13.5" customHeight="1" x14ac:dyDescent="0.25">
      <c r="A214" s="14">
        <v>42</v>
      </c>
      <c r="B214" s="67" t="s">
        <v>14</v>
      </c>
      <c r="C214" s="67"/>
      <c r="D214" s="31">
        <f>SUM(D215)</f>
        <v>121200</v>
      </c>
      <c r="E214" s="31">
        <f>SUM(E215)</f>
        <v>0</v>
      </c>
    </row>
    <row r="215" spans="1:5" ht="13.5" customHeight="1" x14ac:dyDescent="0.25">
      <c r="A215" s="5" t="s">
        <v>101</v>
      </c>
      <c r="B215" s="66" t="s">
        <v>16</v>
      </c>
      <c r="C215" s="66"/>
      <c r="D215" s="32">
        <v>121200</v>
      </c>
      <c r="E215" s="32"/>
    </row>
    <row r="216" spans="1:5" ht="13.5" customHeight="1" x14ac:dyDescent="0.25">
      <c r="A216" s="14">
        <v>43</v>
      </c>
      <c r="B216" s="67" t="s">
        <v>289</v>
      </c>
      <c r="C216" s="67"/>
      <c r="D216" s="31">
        <f>SUM(D217:D221)</f>
        <v>1045316</v>
      </c>
      <c r="E216" s="31">
        <f>SUM(E217:E221)</f>
        <v>834624</v>
      </c>
    </row>
    <row r="217" spans="1:5" ht="13.5" customHeight="1" x14ac:dyDescent="0.25">
      <c r="A217" s="5" t="s">
        <v>102</v>
      </c>
      <c r="B217" s="66" t="s">
        <v>16</v>
      </c>
      <c r="C217" s="66"/>
      <c r="D217" s="32">
        <v>891523</v>
      </c>
      <c r="E217" s="32">
        <v>731922</v>
      </c>
    </row>
    <row r="218" spans="1:5" ht="13.5" customHeight="1" x14ac:dyDescent="0.25">
      <c r="A218" s="5" t="s">
        <v>420</v>
      </c>
      <c r="B218" s="66" t="s">
        <v>292</v>
      </c>
      <c r="C218" s="66"/>
      <c r="D218" s="32">
        <v>104192</v>
      </c>
      <c r="E218" s="32">
        <v>102702</v>
      </c>
    </row>
    <row r="219" spans="1:5" ht="13.5" customHeight="1" x14ac:dyDescent="0.25">
      <c r="A219" s="5" t="s">
        <v>421</v>
      </c>
      <c r="B219" s="66" t="s">
        <v>37</v>
      </c>
      <c r="C219" s="66"/>
      <c r="D219" s="32">
        <v>1000</v>
      </c>
      <c r="E219" s="32"/>
    </row>
    <row r="220" spans="1:5" ht="13.5" customHeight="1" x14ac:dyDescent="0.25">
      <c r="A220" s="5" t="s">
        <v>422</v>
      </c>
      <c r="B220" s="66" t="s">
        <v>249</v>
      </c>
      <c r="C220" s="66"/>
      <c r="D220" s="32">
        <v>81</v>
      </c>
      <c r="E220" s="32"/>
    </row>
    <row r="221" spans="1:5" ht="13.5" customHeight="1" x14ac:dyDescent="0.25">
      <c r="A221" s="5" t="s">
        <v>423</v>
      </c>
      <c r="B221" s="66" t="s">
        <v>22</v>
      </c>
      <c r="C221" s="66"/>
      <c r="D221" s="32">
        <f>SUM(D222)</f>
        <v>48520</v>
      </c>
      <c r="E221" s="32">
        <f>SUM(E222)</f>
        <v>0</v>
      </c>
    </row>
    <row r="222" spans="1:5" ht="13.5" customHeight="1" x14ac:dyDescent="0.25">
      <c r="A222" s="5" t="s">
        <v>424</v>
      </c>
      <c r="B222" s="66" t="s">
        <v>161</v>
      </c>
      <c r="C222" s="66"/>
      <c r="D222" s="32">
        <v>48520</v>
      </c>
      <c r="E222" s="32"/>
    </row>
    <row r="223" spans="1:5" ht="13.5" customHeight="1" x14ac:dyDescent="0.25">
      <c r="A223" s="14">
        <v>44</v>
      </c>
      <c r="B223" s="67" t="s">
        <v>293</v>
      </c>
      <c r="C223" s="67"/>
      <c r="D223" s="31">
        <f>SUM(D224:D227)</f>
        <v>1794584.98</v>
      </c>
      <c r="E223" s="31">
        <f>SUM(E224:E227)</f>
        <v>1437838</v>
      </c>
    </row>
    <row r="224" spans="1:5" ht="13.5" customHeight="1" x14ac:dyDescent="0.25">
      <c r="A224" s="5" t="s">
        <v>285</v>
      </c>
      <c r="B224" s="66" t="s">
        <v>16</v>
      </c>
      <c r="C224" s="66"/>
      <c r="D224" s="32">
        <v>1649547</v>
      </c>
      <c r="E224" s="32">
        <v>1305790</v>
      </c>
    </row>
    <row r="225" spans="1:5" ht="13.5" customHeight="1" x14ac:dyDescent="0.25">
      <c r="A225" s="5" t="s">
        <v>286</v>
      </c>
      <c r="B225" s="66" t="s">
        <v>292</v>
      </c>
      <c r="C225" s="66"/>
      <c r="D225" s="32">
        <v>133962</v>
      </c>
      <c r="E225" s="32">
        <v>132048</v>
      </c>
    </row>
    <row r="226" spans="1:5" ht="13.5" customHeight="1" x14ac:dyDescent="0.25">
      <c r="A226" s="5" t="s">
        <v>103</v>
      </c>
      <c r="B226" s="66" t="s">
        <v>37</v>
      </c>
      <c r="C226" s="66"/>
      <c r="D226" s="32">
        <v>9000</v>
      </c>
      <c r="E226" s="32"/>
    </row>
    <row r="227" spans="1:5" s="2" customFormat="1" ht="13.5" customHeight="1" x14ac:dyDescent="0.25">
      <c r="A227" s="5" t="s">
        <v>425</v>
      </c>
      <c r="B227" s="66" t="s">
        <v>249</v>
      </c>
      <c r="C227" s="66"/>
      <c r="D227" s="32">
        <v>2075.98</v>
      </c>
      <c r="E227" s="32"/>
    </row>
    <row r="228" spans="1:5" ht="13.5" customHeight="1" x14ac:dyDescent="0.25">
      <c r="A228" s="14">
        <v>45</v>
      </c>
      <c r="B228" s="67" t="s">
        <v>296</v>
      </c>
      <c r="C228" s="67"/>
      <c r="D228" s="31">
        <f>SUM(D229:D231)</f>
        <v>267247</v>
      </c>
      <c r="E228" s="31">
        <f>SUM(E229:E231)</f>
        <v>216562</v>
      </c>
    </row>
    <row r="229" spans="1:5" ht="13.5" customHeight="1" x14ac:dyDescent="0.25">
      <c r="A229" s="5" t="s">
        <v>288</v>
      </c>
      <c r="B229" s="66" t="s">
        <v>16</v>
      </c>
      <c r="C229" s="66"/>
      <c r="D229" s="32">
        <v>232401</v>
      </c>
      <c r="E229" s="32">
        <v>197000</v>
      </c>
    </row>
    <row r="230" spans="1:5" ht="13.5" customHeight="1" x14ac:dyDescent="0.25">
      <c r="A230" s="5" t="s">
        <v>426</v>
      </c>
      <c r="B230" s="66" t="s">
        <v>292</v>
      </c>
      <c r="C230" s="66"/>
      <c r="D230" s="32">
        <v>19846</v>
      </c>
      <c r="E230" s="32">
        <v>19562</v>
      </c>
    </row>
    <row r="231" spans="1:5" ht="13.5" customHeight="1" x14ac:dyDescent="0.25">
      <c r="A231" s="5" t="s">
        <v>427</v>
      </c>
      <c r="B231" s="66" t="s">
        <v>37</v>
      </c>
      <c r="C231" s="66"/>
      <c r="D231" s="41">
        <v>15000</v>
      </c>
      <c r="E231" s="32"/>
    </row>
    <row r="232" spans="1:5" ht="13.5" customHeight="1" x14ac:dyDescent="0.25">
      <c r="A232" s="35"/>
      <c r="B232" s="69" t="s">
        <v>301</v>
      </c>
      <c r="C232" s="69"/>
      <c r="D232" s="36">
        <f>SUM(D228,D223,D216,D214)</f>
        <v>3228347.98</v>
      </c>
      <c r="E232" s="36">
        <f>SUM(E228,E223,E216,E214)</f>
        <v>2489024</v>
      </c>
    </row>
    <row r="233" spans="1:5" ht="13.5" customHeight="1" x14ac:dyDescent="0.25">
      <c r="A233" s="14"/>
      <c r="B233" s="68" t="s">
        <v>302</v>
      </c>
      <c r="C233" s="68"/>
      <c r="D233" s="32"/>
      <c r="E233" s="32"/>
    </row>
    <row r="234" spans="1:5" ht="13.5" customHeight="1" x14ac:dyDescent="0.25">
      <c r="A234" s="14"/>
      <c r="B234" s="68" t="s">
        <v>303</v>
      </c>
      <c r="C234" s="68"/>
      <c r="D234" s="32"/>
      <c r="E234" s="32"/>
    </row>
    <row r="235" spans="1:5" ht="13.5" customHeight="1" x14ac:dyDescent="0.25">
      <c r="A235" s="14">
        <v>46</v>
      </c>
      <c r="B235" s="67" t="s">
        <v>14</v>
      </c>
      <c r="C235" s="67"/>
      <c r="D235" s="31">
        <f>SUM(D236:D237)</f>
        <v>625706.15</v>
      </c>
      <c r="E235" s="31">
        <f>SUM(E236:E237)</f>
        <v>0</v>
      </c>
    </row>
    <row r="236" spans="1:5" s="2" customFormat="1" ht="13.5" customHeight="1" x14ac:dyDescent="0.25">
      <c r="A236" s="5" t="s">
        <v>290</v>
      </c>
      <c r="B236" s="66" t="s">
        <v>305</v>
      </c>
      <c r="C236" s="66"/>
      <c r="D236" s="32">
        <v>376000</v>
      </c>
      <c r="E236" s="32"/>
    </row>
    <row r="237" spans="1:5" ht="13.5" customHeight="1" x14ac:dyDescent="0.25">
      <c r="A237" s="5" t="s">
        <v>291</v>
      </c>
      <c r="B237" s="66" t="s">
        <v>307</v>
      </c>
      <c r="C237" s="66"/>
      <c r="D237" s="32">
        <v>249706.15</v>
      </c>
      <c r="E237" s="32"/>
    </row>
    <row r="238" spans="1:5" ht="13.5" customHeight="1" x14ac:dyDescent="0.25">
      <c r="A238" s="14"/>
      <c r="B238" s="67" t="s">
        <v>308</v>
      </c>
      <c r="C238" s="67"/>
      <c r="D238" s="42"/>
      <c r="E238" s="31"/>
    </row>
    <row r="239" spans="1:5" ht="13.5" customHeight="1" x14ac:dyDescent="0.25">
      <c r="A239" s="14">
        <v>47</v>
      </c>
      <c r="B239" s="67" t="s">
        <v>14</v>
      </c>
      <c r="C239" s="67"/>
      <c r="D239" s="31">
        <f>SUM(D240:D241)</f>
        <v>1675928.89</v>
      </c>
      <c r="E239" s="31">
        <f>SUM(E240:E241)</f>
        <v>65625.259999999995</v>
      </c>
    </row>
    <row r="240" spans="1:5" ht="13.5" customHeight="1" x14ac:dyDescent="0.25">
      <c r="A240" s="5" t="s">
        <v>294</v>
      </c>
      <c r="B240" s="66" t="s">
        <v>16</v>
      </c>
      <c r="C240" s="66"/>
      <c r="D240" s="32">
        <v>1641000</v>
      </c>
      <c r="E240" s="32">
        <v>65625.259999999995</v>
      </c>
    </row>
    <row r="241" spans="1:5" ht="13.5" customHeight="1" x14ac:dyDescent="0.25">
      <c r="A241" s="5" t="s">
        <v>295</v>
      </c>
      <c r="B241" s="66" t="s">
        <v>310</v>
      </c>
      <c r="C241" s="66"/>
      <c r="D241" s="32">
        <v>34928.89</v>
      </c>
      <c r="E241" s="32"/>
    </row>
    <row r="242" spans="1:5" ht="13.5" customHeight="1" x14ac:dyDescent="0.25">
      <c r="A242" s="35"/>
      <c r="B242" s="69" t="s">
        <v>311</v>
      </c>
      <c r="C242" s="69"/>
      <c r="D242" s="36">
        <f>SUM(D239,D235)</f>
        <v>2301635.04</v>
      </c>
      <c r="E242" s="36">
        <f>SUM(E239,E235)</f>
        <v>65625.259999999995</v>
      </c>
    </row>
    <row r="243" spans="1:5" ht="25.5" customHeight="1" x14ac:dyDescent="0.25">
      <c r="A243" s="14"/>
      <c r="B243" s="67" t="s">
        <v>105</v>
      </c>
      <c r="C243" s="67"/>
      <c r="D243" s="32"/>
      <c r="E243" s="32"/>
    </row>
    <row r="244" spans="1:5" ht="13.5" customHeight="1" x14ac:dyDescent="0.25">
      <c r="A244" s="14">
        <v>48</v>
      </c>
      <c r="B244" s="80" t="s">
        <v>14</v>
      </c>
      <c r="C244" s="80"/>
      <c r="D244" s="31">
        <f>SUM(D245:D247,D252:D252)</f>
        <v>6900804.2000000002</v>
      </c>
      <c r="E244" s="31">
        <f>SUM(E245:E247)</f>
        <v>0</v>
      </c>
    </row>
    <row r="245" spans="1:5" ht="13.5" customHeight="1" x14ac:dyDescent="0.25">
      <c r="A245" s="5" t="s">
        <v>297</v>
      </c>
      <c r="B245" s="65" t="s">
        <v>196</v>
      </c>
      <c r="C245" s="65"/>
      <c r="D245" s="32">
        <v>1436760.2</v>
      </c>
      <c r="E245" s="32"/>
    </row>
    <row r="246" spans="1:5" ht="13.5" customHeight="1" x14ac:dyDescent="0.25">
      <c r="A246" s="5" t="s">
        <v>298</v>
      </c>
      <c r="B246" s="65" t="s">
        <v>16</v>
      </c>
      <c r="C246" s="65"/>
      <c r="D246" s="32">
        <v>4991940</v>
      </c>
      <c r="E246" s="32"/>
    </row>
    <row r="247" spans="1:5" ht="13.5" customHeight="1" x14ac:dyDescent="0.25">
      <c r="A247" s="5" t="s">
        <v>299</v>
      </c>
      <c r="B247" s="65" t="s">
        <v>22</v>
      </c>
      <c r="C247" s="65"/>
      <c r="D247" s="32">
        <f>SUM(D248:D251)</f>
        <v>429681</v>
      </c>
      <c r="E247" s="32">
        <f>SUM(E248:E251)</f>
        <v>0</v>
      </c>
    </row>
    <row r="248" spans="1:5" ht="13.5" customHeight="1" x14ac:dyDescent="0.25">
      <c r="A248" s="5" t="s">
        <v>428</v>
      </c>
      <c r="B248" s="65" t="s">
        <v>160</v>
      </c>
      <c r="C248" s="65"/>
      <c r="D248" s="32">
        <v>132100</v>
      </c>
      <c r="E248" s="32"/>
    </row>
    <row r="249" spans="1:5" ht="13.5" customHeight="1" x14ac:dyDescent="0.25">
      <c r="A249" s="5" t="s">
        <v>429</v>
      </c>
      <c r="B249" s="65" t="s">
        <v>162</v>
      </c>
      <c r="C249" s="65"/>
      <c r="D249" s="32">
        <v>152386</v>
      </c>
      <c r="E249" s="32"/>
    </row>
    <row r="250" spans="1:5" ht="24.75" customHeight="1" x14ac:dyDescent="0.25">
      <c r="A250" s="5" t="s">
        <v>430</v>
      </c>
      <c r="B250" s="66" t="s">
        <v>336</v>
      </c>
      <c r="C250" s="66"/>
      <c r="D250" s="32">
        <v>120516</v>
      </c>
      <c r="E250" s="32"/>
    </row>
    <row r="251" spans="1:5" ht="13.5" customHeight="1" x14ac:dyDescent="0.25">
      <c r="A251" s="5" t="s">
        <v>431</v>
      </c>
      <c r="B251" s="72" t="s">
        <v>327</v>
      </c>
      <c r="C251" s="73"/>
      <c r="D251" s="32">
        <v>24679</v>
      </c>
      <c r="E251" s="32"/>
    </row>
    <row r="252" spans="1:5" ht="14.25" customHeight="1" x14ac:dyDescent="0.25">
      <c r="A252" s="5" t="s">
        <v>300</v>
      </c>
      <c r="B252" s="72" t="s">
        <v>333</v>
      </c>
      <c r="C252" s="73"/>
      <c r="D252" s="32">
        <v>42423</v>
      </c>
      <c r="E252" s="32"/>
    </row>
    <row r="253" spans="1:5" ht="13.5" customHeight="1" x14ac:dyDescent="0.25">
      <c r="A253" s="14">
        <v>49</v>
      </c>
      <c r="B253" s="67" t="s">
        <v>112</v>
      </c>
      <c r="C253" s="67"/>
      <c r="D253" s="31">
        <f>SUM(D254:D258)</f>
        <v>1249582</v>
      </c>
      <c r="E253" s="31">
        <f>SUM(E254:E258)</f>
        <v>1138079</v>
      </c>
    </row>
    <row r="254" spans="1:5" ht="13.5" customHeight="1" x14ac:dyDescent="0.25">
      <c r="A254" s="5" t="s">
        <v>304</v>
      </c>
      <c r="B254" s="66" t="s">
        <v>196</v>
      </c>
      <c r="C254" s="66"/>
      <c r="D254" s="32">
        <v>641200</v>
      </c>
      <c r="E254" s="32">
        <v>616836</v>
      </c>
    </row>
    <row r="255" spans="1:5" ht="13.5" customHeight="1" x14ac:dyDescent="0.25">
      <c r="A255" s="5" t="s">
        <v>306</v>
      </c>
      <c r="B255" s="66" t="s">
        <v>16</v>
      </c>
      <c r="C255" s="66"/>
      <c r="D255" s="32">
        <v>551958</v>
      </c>
      <c r="E255" s="32">
        <v>488297</v>
      </c>
    </row>
    <row r="256" spans="1:5" ht="13.5" customHeight="1" x14ac:dyDescent="0.25">
      <c r="A256" s="5" t="s">
        <v>432</v>
      </c>
      <c r="B256" s="66" t="s">
        <v>37</v>
      </c>
      <c r="C256" s="66"/>
      <c r="D256" s="32">
        <v>22000</v>
      </c>
      <c r="E256" s="32"/>
    </row>
    <row r="257" spans="1:5" ht="13.5" customHeight="1" x14ac:dyDescent="0.25">
      <c r="A257" s="5" t="s">
        <v>433</v>
      </c>
      <c r="B257" s="66" t="s">
        <v>249</v>
      </c>
      <c r="C257" s="66"/>
      <c r="D257" s="32">
        <v>1000</v>
      </c>
      <c r="E257" s="32"/>
    </row>
    <row r="258" spans="1:5" ht="13.5" customHeight="1" x14ac:dyDescent="0.25">
      <c r="A258" s="5" t="s">
        <v>434</v>
      </c>
      <c r="B258" s="66" t="s">
        <v>22</v>
      </c>
      <c r="C258" s="66"/>
      <c r="D258" s="32">
        <f>SUM(D259:D259)</f>
        <v>33424</v>
      </c>
      <c r="E258" s="32">
        <f>SUM(E259:E259)</f>
        <v>32946</v>
      </c>
    </row>
    <row r="259" spans="1:5" ht="25.5" customHeight="1" x14ac:dyDescent="0.25">
      <c r="A259" s="5" t="s">
        <v>435</v>
      </c>
      <c r="B259" s="66" t="s">
        <v>116</v>
      </c>
      <c r="C259" s="66"/>
      <c r="D259" s="32">
        <v>33424</v>
      </c>
      <c r="E259" s="32">
        <v>32946</v>
      </c>
    </row>
    <row r="260" spans="1:5" ht="13.5" customHeight="1" x14ac:dyDescent="0.25">
      <c r="A260" s="14">
        <v>50</v>
      </c>
      <c r="B260" s="67" t="s">
        <v>108</v>
      </c>
      <c r="C260" s="67"/>
      <c r="D260" s="31">
        <f>SUM(D261:D263)</f>
        <v>1056437</v>
      </c>
      <c r="E260" s="31">
        <f>SUM(E261:E263)</f>
        <v>941100</v>
      </c>
    </row>
    <row r="261" spans="1:5" ht="13.5" customHeight="1" x14ac:dyDescent="0.25">
      <c r="A261" s="5" t="s">
        <v>436</v>
      </c>
      <c r="B261" s="66" t="s">
        <v>16</v>
      </c>
      <c r="C261" s="66"/>
      <c r="D261" s="32">
        <v>1019013</v>
      </c>
      <c r="E261" s="32">
        <v>908154</v>
      </c>
    </row>
    <row r="262" spans="1:5" ht="13.5" customHeight="1" x14ac:dyDescent="0.25">
      <c r="A262" s="5" t="s">
        <v>309</v>
      </c>
      <c r="B262" s="66" t="s">
        <v>37</v>
      </c>
      <c r="C262" s="66"/>
      <c r="D262" s="32">
        <v>4000</v>
      </c>
      <c r="E262" s="32"/>
    </row>
    <row r="263" spans="1:5" ht="13.5" customHeight="1" x14ac:dyDescent="0.25">
      <c r="A263" s="5" t="s">
        <v>437</v>
      </c>
      <c r="B263" s="66" t="s">
        <v>22</v>
      </c>
      <c r="C263" s="66"/>
      <c r="D263" s="32">
        <f>SUM(D264:D264)</f>
        <v>33424</v>
      </c>
      <c r="E263" s="32">
        <f>SUM(E264:E264)</f>
        <v>32946</v>
      </c>
    </row>
    <row r="264" spans="1:5" ht="25.5" customHeight="1" x14ac:dyDescent="0.25">
      <c r="A264" s="5" t="s">
        <v>438</v>
      </c>
      <c r="B264" s="66" t="s">
        <v>116</v>
      </c>
      <c r="C264" s="66"/>
      <c r="D264" s="32">
        <v>33424</v>
      </c>
      <c r="E264" s="32">
        <v>32946</v>
      </c>
    </row>
    <row r="265" spans="1:5" ht="13.5" customHeight="1" x14ac:dyDescent="0.25">
      <c r="A265" s="14">
        <v>51</v>
      </c>
      <c r="B265" s="67" t="s">
        <v>115</v>
      </c>
      <c r="C265" s="67"/>
      <c r="D265" s="31">
        <f>SUM(D266:D268)</f>
        <v>432169</v>
      </c>
      <c r="E265" s="31">
        <f>SUM(E266:E268)</f>
        <v>288300</v>
      </c>
    </row>
    <row r="266" spans="1:5" s="2" customFormat="1" ht="13.5" customHeight="1" x14ac:dyDescent="0.25">
      <c r="A266" s="5" t="s">
        <v>312</v>
      </c>
      <c r="B266" s="66" t="s">
        <v>196</v>
      </c>
      <c r="C266" s="66"/>
      <c r="D266" s="32">
        <v>431600</v>
      </c>
      <c r="E266" s="32">
        <v>288300</v>
      </c>
    </row>
    <row r="267" spans="1:5" ht="13.5" customHeight="1" x14ac:dyDescent="0.25">
      <c r="A267" s="5" t="s">
        <v>106</v>
      </c>
      <c r="B267" s="66" t="s">
        <v>37</v>
      </c>
      <c r="C267" s="66"/>
      <c r="D267" s="32">
        <v>250</v>
      </c>
      <c r="E267" s="32"/>
    </row>
    <row r="268" spans="1:5" ht="13.5" customHeight="1" x14ac:dyDescent="0.25">
      <c r="A268" s="5" t="s">
        <v>107</v>
      </c>
      <c r="B268" s="66" t="s">
        <v>249</v>
      </c>
      <c r="C268" s="66"/>
      <c r="D268" s="32">
        <v>319</v>
      </c>
      <c r="E268" s="32"/>
    </row>
    <row r="269" spans="1:5" ht="13.5" customHeight="1" x14ac:dyDescent="0.25">
      <c r="A269" s="35"/>
      <c r="B269" s="69" t="s">
        <v>109</v>
      </c>
      <c r="C269" s="69"/>
      <c r="D269" s="36">
        <f>SUM(D265,D260,D253,D244)</f>
        <v>9638992.1999999993</v>
      </c>
      <c r="E269" s="36">
        <f>SUM(E265,E260,E253,E244)</f>
        <v>2367479</v>
      </c>
    </row>
    <row r="270" spans="1:5" ht="13.5" customHeight="1" x14ac:dyDescent="0.25">
      <c r="A270" s="14"/>
      <c r="B270" s="82" t="s">
        <v>3</v>
      </c>
      <c r="C270" s="82"/>
      <c r="D270" s="31">
        <f>SUM(D269,D242,D232,D212,D81,D68,D40,D29,D25)</f>
        <v>64634488.43</v>
      </c>
      <c r="E270" s="31">
        <f>SUM(E269,E242,E232,E212,E81,E68,E40,E29,E25)</f>
        <v>32861296.239999998</v>
      </c>
    </row>
    <row r="271" spans="1:5" ht="13.5" customHeight="1" x14ac:dyDescent="0.25">
      <c r="A271" s="5"/>
      <c r="B271" s="66" t="s">
        <v>16</v>
      </c>
      <c r="C271" s="66"/>
      <c r="D271" s="40">
        <f>SUM(D12,D15,D21,D24,D28,D43,D45,D46,D48,D50,D52,D54,D56,D58,D60,D61,D63,D65,D67,D72,D74,D76,D85,D90,D97,D102,D107,D114,D121,D129,D136,D143,D150,D155,D162,D167,D174,D181,D186,D192,D195,D199,D203,D206,D215,D217,D218,D224,D225,D229,D230,D236,D240,D246,D255,D261,D209,D39)</f>
        <v>39180470</v>
      </c>
      <c r="E271" s="40">
        <f>SUM(E12,E15,E21,E24,E28,E43,E45,E46,E48,E50,E52,E54,E56,E58,E60,E61,E63,E65,E67,E72,E74,E76,E85,E90,E97,E102,E107,E114,E121,E129,E136,E143,E150,E155,E162,E167,E174,E181,E186,E192,E195,E199,E203,E206,E215,E217,E218,E224,E225,E229,E230,E236,E240,E246,E255,E261,E209,E39)</f>
        <v>18479201.260000002</v>
      </c>
    </row>
    <row r="272" spans="1:5" s="2" customFormat="1" ht="13.5" customHeight="1" x14ac:dyDescent="0.25">
      <c r="A272" s="5"/>
      <c r="B272" s="66" t="s">
        <v>196</v>
      </c>
      <c r="C272" s="66"/>
      <c r="D272" s="40">
        <f>SUM(D266,D254,D245,D71,D11,D23)</f>
        <v>4187088</v>
      </c>
      <c r="E272" s="40">
        <f>SUM(E266,E254,E245,E71,E11,E23)</f>
        <v>2099056.63</v>
      </c>
    </row>
    <row r="273" spans="1:5" ht="13.5" customHeight="1" x14ac:dyDescent="0.25">
      <c r="A273" s="5"/>
      <c r="B273" s="66" t="s">
        <v>5</v>
      </c>
      <c r="C273" s="66"/>
      <c r="D273" s="32">
        <f>SUM(D208,D202,D185,D180,D173,D166,D161,D154,D149,D142,D135,D128,D120,D113,D106,D101,D96,D89,D84)</f>
        <v>12894000</v>
      </c>
      <c r="E273" s="32">
        <f>SUM(E208,E202,E185,E180,E173,E166,E161,E154,E149,E142,E135,E128,E120,E113,E106,E101,E96,E89,E84)</f>
        <v>12010693</v>
      </c>
    </row>
    <row r="274" spans="1:5" ht="13.5" customHeight="1" x14ac:dyDescent="0.25">
      <c r="A274" s="5"/>
      <c r="B274" s="66" t="s">
        <v>22</v>
      </c>
      <c r="C274" s="66"/>
      <c r="D274" s="32">
        <f>SUM(D263,D258,D247,D221,D210,D189,D177,D170,D158,,D146,D139,D132,D124,D117,D110,D93,D79,D36,D34,D16)</f>
        <v>3740952</v>
      </c>
      <c r="E274" s="32">
        <f>SUM(E263,E258,E247,E221,E210,E189,E177,E170,E158,,E146,E139,E132,E124,E117,E110,E93,E79,E36,E34,E16)</f>
        <v>185765</v>
      </c>
    </row>
    <row r="275" spans="1:5" ht="13.5" customHeight="1" x14ac:dyDescent="0.25">
      <c r="A275" s="5"/>
      <c r="B275" s="66" t="s">
        <v>110</v>
      </c>
      <c r="C275" s="66"/>
      <c r="D275" s="32">
        <f>SUM(D33)</f>
        <v>580000</v>
      </c>
      <c r="E275" s="32">
        <f>SUM(E33)</f>
        <v>0</v>
      </c>
    </row>
    <row r="276" spans="1:5" ht="13.5" customHeight="1" x14ac:dyDescent="0.25">
      <c r="A276" s="5"/>
      <c r="B276" s="66" t="s">
        <v>313</v>
      </c>
      <c r="C276" s="66"/>
      <c r="D276" s="32">
        <f>SUM(D267,D262,D256,D231,D226,D219,D204,D200,D196,D193,D187,D182,D175,D168,D163,D156,D151,D144,D137,D130,D122,D115,D108,D103,D98,D91,D86)</f>
        <v>741000</v>
      </c>
      <c r="E276" s="32">
        <f>SUM(E267,E262,E256,E231,E226,E219,E204,E200,E196,E193,E187,E182,E175,E168,E163,E156,E151,E144,E137,E130,E122,E115,E108,E103,E98,E91,E86)</f>
        <v>26365</v>
      </c>
    </row>
    <row r="277" spans="1:5" ht="13.5" customHeight="1" x14ac:dyDescent="0.25">
      <c r="A277" s="5"/>
      <c r="B277" s="66" t="s">
        <v>122</v>
      </c>
      <c r="C277" s="66"/>
      <c r="D277" s="32">
        <f>SUM(D268,D257,D252:D252,D241,D237,D227,D220,D197,D188,D183,D176,D169,D164,D157,D152,D145,D138,D131,D123,D116,D109,D104,D99,D92,D87,D78,D77,D75,D73,D35,D32,D13)</f>
        <v>3310978.4299999997</v>
      </c>
      <c r="E277" s="32">
        <f>SUM(E268,E257,E252:E252,E241,E237,E227,E220,E197,E188,E183,E176,E169,E164,E157,E152,E145,E138,E131,E123,E116,E109,E104,E99,E92,E87,E78,E77,E75,E73,E35,E32,E13)</f>
        <v>60215.35</v>
      </c>
    </row>
    <row r="278" spans="1:5" ht="13.5" customHeight="1" x14ac:dyDescent="0.25">
      <c r="A278" s="35"/>
      <c r="B278" s="81" t="s">
        <v>111</v>
      </c>
      <c r="C278" s="81"/>
      <c r="D278" s="36">
        <f>SUM(D271:D277)</f>
        <v>64634488.43</v>
      </c>
      <c r="E278" s="36">
        <f>SUM(E271:E277)</f>
        <v>32861296.240000002</v>
      </c>
    </row>
    <row r="280" spans="1:5" ht="16.5" customHeight="1" x14ac:dyDescent="0.25">
      <c r="A280" s="47" t="s">
        <v>9</v>
      </c>
      <c r="B280" s="47"/>
      <c r="C280" s="47"/>
      <c r="D280" s="47"/>
      <c r="E280" s="47"/>
    </row>
  </sheetData>
  <mergeCells count="276">
    <mergeCell ref="A280:E280"/>
    <mergeCell ref="A4:E4"/>
    <mergeCell ref="B278:C278"/>
    <mergeCell ref="B277:C277"/>
    <mergeCell ref="B266:C266"/>
    <mergeCell ref="B265:C265"/>
    <mergeCell ref="B264:C264"/>
    <mergeCell ref="B263:C263"/>
    <mergeCell ref="B276:C276"/>
    <mergeCell ref="B275:C275"/>
    <mergeCell ref="B274:C274"/>
    <mergeCell ref="B273:C273"/>
    <mergeCell ref="B272:C272"/>
    <mergeCell ref="B271:C271"/>
    <mergeCell ref="B270:C270"/>
    <mergeCell ref="B241:C241"/>
    <mergeCell ref="B244:C244"/>
    <mergeCell ref="B243:C243"/>
    <mergeCell ref="B242:C242"/>
    <mergeCell ref="B269:C269"/>
    <mergeCell ref="B268:C268"/>
    <mergeCell ref="B267:C267"/>
    <mergeCell ref="B240:C240"/>
    <mergeCell ref="B239:C239"/>
    <mergeCell ref="B238:C238"/>
    <mergeCell ref="B237:C237"/>
    <mergeCell ref="B236:C236"/>
    <mergeCell ref="B235:C235"/>
    <mergeCell ref="B262:C262"/>
    <mergeCell ref="B261:C261"/>
    <mergeCell ref="B260:C260"/>
    <mergeCell ref="B259:C259"/>
    <mergeCell ref="B258:C258"/>
    <mergeCell ref="B257:C257"/>
    <mergeCell ref="B256:C256"/>
    <mergeCell ref="B255:C255"/>
    <mergeCell ref="B254:C254"/>
    <mergeCell ref="B253:C253"/>
    <mergeCell ref="B252:C252"/>
    <mergeCell ref="B251:C251"/>
    <mergeCell ref="B250:C250"/>
    <mergeCell ref="B249:C249"/>
    <mergeCell ref="B248:C248"/>
    <mergeCell ref="B247:C247"/>
    <mergeCell ref="B246:C246"/>
    <mergeCell ref="B245:C245"/>
    <mergeCell ref="B216:C216"/>
    <mergeCell ref="B234:C234"/>
    <mergeCell ref="B233:C233"/>
    <mergeCell ref="B232:C232"/>
    <mergeCell ref="B231:C231"/>
    <mergeCell ref="B230:C230"/>
    <mergeCell ref="B229:C229"/>
    <mergeCell ref="B228:C228"/>
    <mergeCell ref="B227:C227"/>
    <mergeCell ref="B226:C226"/>
    <mergeCell ref="B225:C225"/>
    <mergeCell ref="B224:C224"/>
    <mergeCell ref="B223:C223"/>
    <mergeCell ref="B222:C222"/>
    <mergeCell ref="B221:C221"/>
    <mergeCell ref="B220:C220"/>
    <mergeCell ref="B219:C219"/>
    <mergeCell ref="B218:C218"/>
    <mergeCell ref="B217:C217"/>
    <mergeCell ref="B215:C215"/>
    <mergeCell ref="B214:C214"/>
    <mergeCell ref="B213:C213"/>
    <mergeCell ref="B212:C212"/>
    <mergeCell ref="B211:C211"/>
    <mergeCell ref="B210:C210"/>
    <mergeCell ref="B209:C209"/>
    <mergeCell ref="B208:C208"/>
    <mergeCell ref="B207:C207"/>
    <mergeCell ref="B191:C191"/>
    <mergeCell ref="B190:C190"/>
    <mergeCell ref="B206:C206"/>
    <mergeCell ref="B205:C205"/>
    <mergeCell ref="B204:C204"/>
    <mergeCell ref="B203:C203"/>
    <mergeCell ref="B202:C202"/>
    <mergeCell ref="B201:C201"/>
    <mergeCell ref="B200:C200"/>
    <mergeCell ref="B199:C199"/>
    <mergeCell ref="B198:C198"/>
    <mergeCell ref="B197:C197"/>
    <mergeCell ref="B196:C196"/>
    <mergeCell ref="B195:C195"/>
    <mergeCell ref="B194:C194"/>
    <mergeCell ref="B193:C193"/>
    <mergeCell ref="B192:C192"/>
    <mergeCell ref="B147:C147"/>
    <mergeCell ref="B166:C166"/>
    <mergeCell ref="B165:C165"/>
    <mergeCell ref="B164:C164"/>
    <mergeCell ref="B180:C180"/>
    <mergeCell ref="B179:C179"/>
    <mergeCell ref="B178:C178"/>
    <mergeCell ref="B177:C177"/>
    <mergeCell ref="B176:C176"/>
    <mergeCell ref="B175:C175"/>
    <mergeCell ref="B174:C174"/>
    <mergeCell ref="B173:C173"/>
    <mergeCell ref="B172:C172"/>
    <mergeCell ref="B171:C171"/>
    <mergeCell ref="B170:C170"/>
    <mergeCell ref="B169:C169"/>
    <mergeCell ref="B168:C168"/>
    <mergeCell ref="B167:C167"/>
    <mergeCell ref="B155:C155"/>
    <mergeCell ref="B154:C154"/>
    <mergeCell ref="B153:C153"/>
    <mergeCell ref="B189:C189"/>
    <mergeCell ref="B188:C188"/>
    <mergeCell ref="B187:C187"/>
    <mergeCell ref="B186:C186"/>
    <mergeCell ref="B185:C185"/>
    <mergeCell ref="B184:C184"/>
    <mergeCell ref="B183:C183"/>
    <mergeCell ref="B182:C182"/>
    <mergeCell ref="B181:C181"/>
    <mergeCell ref="A7:A8"/>
    <mergeCell ref="C1:E1"/>
    <mergeCell ref="B163:C163"/>
    <mergeCell ref="B162:C162"/>
    <mergeCell ref="B161:C161"/>
    <mergeCell ref="B160:C160"/>
    <mergeCell ref="B159:C159"/>
    <mergeCell ref="B158:C158"/>
    <mergeCell ref="B157:C157"/>
    <mergeCell ref="B156:C156"/>
    <mergeCell ref="B140:C140"/>
    <mergeCell ref="B139:C139"/>
    <mergeCell ref="B138:C138"/>
    <mergeCell ref="B145:C145"/>
    <mergeCell ref="B141:C141"/>
    <mergeCell ref="B136:C136"/>
    <mergeCell ref="B152:C152"/>
    <mergeCell ref="B151:C151"/>
    <mergeCell ref="B150:C150"/>
    <mergeCell ref="B149:C149"/>
    <mergeCell ref="B148:C148"/>
    <mergeCell ref="B123:C123"/>
    <mergeCell ref="B122:C122"/>
    <mergeCell ref="B131:C131"/>
    <mergeCell ref="B125:C125"/>
    <mergeCell ref="B137:C137"/>
    <mergeCell ref="B144:C144"/>
    <mergeCell ref="B143:C143"/>
    <mergeCell ref="B126:C126"/>
    <mergeCell ref="B142:C142"/>
    <mergeCell ref="B135:C135"/>
    <mergeCell ref="B134:C134"/>
    <mergeCell ref="B132:C132"/>
    <mergeCell ref="B130:C130"/>
    <mergeCell ref="B129:C129"/>
    <mergeCell ref="B128:C128"/>
    <mergeCell ref="B127:C127"/>
    <mergeCell ref="B92:C92"/>
    <mergeCell ref="B101:C101"/>
    <mergeCell ref="B121:C121"/>
    <mergeCell ref="B120:C120"/>
    <mergeCell ref="B119:C119"/>
    <mergeCell ref="B118:C118"/>
    <mergeCell ref="B117:C117"/>
    <mergeCell ref="B116:C116"/>
    <mergeCell ref="B115:C115"/>
    <mergeCell ref="B114:C114"/>
    <mergeCell ref="B94:C94"/>
    <mergeCell ref="B95:C95"/>
    <mergeCell ref="B97:C97"/>
    <mergeCell ref="B96:C96"/>
    <mergeCell ref="B88:C88"/>
    <mergeCell ref="B87:C87"/>
    <mergeCell ref="B91:C91"/>
    <mergeCell ref="B37:C37"/>
    <mergeCell ref="B36:C36"/>
    <mergeCell ref="B35:C35"/>
    <mergeCell ref="B34:C34"/>
    <mergeCell ref="B72:C72"/>
    <mergeCell ref="B71:C71"/>
    <mergeCell ref="B86:C86"/>
    <mergeCell ref="B51:C51"/>
    <mergeCell ref="B48:C48"/>
    <mergeCell ref="B50:C50"/>
    <mergeCell ref="B49:C49"/>
    <mergeCell ref="B63:C63"/>
    <mergeCell ref="B90:C90"/>
    <mergeCell ref="B54:C54"/>
    <mergeCell ref="B53:C53"/>
    <mergeCell ref="B85:C85"/>
    <mergeCell ref="B89:C89"/>
    <mergeCell ref="B75:C75"/>
    <mergeCell ref="B61:C61"/>
    <mergeCell ref="B60:C60"/>
    <mergeCell ref="D7:D8"/>
    <mergeCell ref="B83:C83"/>
    <mergeCell ref="B47:C47"/>
    <mergeCell ref="B42:C42"/>
    <mergeCell ref="B41:C41"/>
    <mergeCell ref="B25:C25"/>
    <mergeCell ref="B28:C28"/>
    <mergeCell ref="B27:C27"/>
    <mergeCell ref="B26:C26"/>
    <mergeCell ref="B24:C24"/>
    <mergeCell ref="B39:C39"/>
    <mergeCell ref="B40:C40"/>
    <mergeCell ref="B52:C52"/>
    <mergeCell ref="B73:C73"/>
    <mergeCell ref="B69:C69"/>
    <mergeCell ref="B21:C21"/>
    <mergeCell ref="B16:C16"/>
    <mergeCell ref="B43:C43"/>
    <mergeCell ref="B31:C31"/>
    <mergeCell ref="B76:C76"/>
    <mergeCell ref="B7:C8"/>
    <mergeCell ref="B58:C58"/>
    <mergeCell ref="B57:C57"/>
    <mergeCell ref="B56:C56"/>
    <mergeCell ref="B9:C9"/>
    <mergeCell ref="B68:C68"/>
    <mergeCell ref="B70:C70"/>
    <mergeCell ref="B59:C59"/>
    <mergeCell ref="B38:C38"/>
    <mergeCell ref="B13:C13"/>
    <mergeCell ref="B12:C12"/>
    <mergeCell ref="B14:C14"/>
    <mergeCell ref="B23:C23"/>
    <mergeCell ref="B22:C22"/>
    <mergeCell ref="B11:C11"/>
    <mergeCell ref="B55:C55"/>
    <mergeCell ref="B67:C67"/>
    <mergeCell ref="B62:C62"/>
    <mergeCell ref="B46:C46"/>
    <mergeCell ref="B45:C45"/>
    <mergeCell ref="B44:C44"/>
    <mergeCell ref="B29:C29"/>
    <mergeCell ref="B15:C15"/>
    <mergeCell ref="B17:C17"/>
    <mergeCell ref="B18:C18"/>
    <mergeCell ref="B19:C19"/>
    <mergeCell ref="B20:C20"/>
    <mergeCell ref="B10:C10"/>
    <mergeCell ref="B33:C33"/>
    <mergeCell ref="B32:C32"/>
    <mergeCell ref="B30:C30"/>
    <mergeCell ref="B146:C146"/>
    <mergeCell ref="B133:C133"/>
    <mergeCell ref="B81:C81"/>
    <mergeCell ref="B74:C74"/>
    <mergeCell ref="B66:C66"/>
    <mergeCell ref="B65:C65"/>
    <mergeCell ref="B64:C64"/>
    <mergeCell ref="B82:C82"/>
    <mergeCell ref="B80:C80"/>
    <mergeCell ref="B79:C79"/>
    <mergeCell ref="B78:C78"/>
    <mergeCell ref="B77:C77"/>
    <mergeCell ref="B113:C113"/>
    <mergeCell ref="B112:C112"/>
    <mergeCell ref="B111:C111"/>
    <mergeCell ref="B108:C108"/>
    <mergeCell ref="B102:C102"/>
    <mergeCell ref="B98:C98"/>
    <mergeCell ref="B100:C100"/>
    <mergeCell ref="B84:C84"/>
    <mergeCell ref="B93:C93"/>
    <mergeCell ref="B124:C124"/>
    <mergeCell ref="B110:C110"/>
    <mergeCell ref="B109:C109"/>
    <mergeCell ref="B106:C106"/>
    <mergeCell ref="B107:C107"/>
    <mergeCell ref="B105:C105"/>
    <mergeCell ref="B104:C104"/>
    <mergeCell ref="B103:C103"/>
    <mergeCell ref="B99:C99"/>
  </mergeCells>
  <phoneticPr fontId="6" type="noConversion"/>
  <pageMargins left="1.1417322834645669" right="0.51181102362204722" top="0.74803149606299213" bottom="0.74803149606299213" header="0.31496062992125984" footer="0.31496062992125984"/>
  <pageSetup paperSize="9" scale="85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4</vt:i4>
      </vt:variant>
    </vt:vector>
  </HeadingPairs>
  <TitlesOfParts>
    <vt:vector size="6" baseType="lpstr">
      <vt:lpstr>Pajamos</vt:lpstr>
      <vt:lpstr>Asignavimai</vt:lpstr>
      <vt:lpstr>Asignavimai!Print_Area</vt:lpstr>
      <vt:lpstr>Pajamos!Print_Area</vt:lpstr>
      <vt:lpstr>Asignavimai!Print_Titles</vt:lpstr>
      <vt:lpstr>Pajamos!Print_Titles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Rita</cp:lastModifiedBy>
  <cp:lastPrinted>2023-01-11T22:12:31Z</cp:lastPrinted>
  <dcterms:created xsi:type="dcterms:W3CDTF">2022-01-24T18:36:36Z</dcterms:created>
  <dcterms:modified xsi:type="dcterms:W3CDTF">2023-01-13T08:30:11Z</dcterms:modified>
</cp:coreProperties>
</file>