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rinkimai\Desktop\"/>
    </mc:Choice>
  </mc:AlternateContent>
  <xr:revisionPtr revIDLastSave="0" documentId="8_{25C262C1-A91F-4970-BB87-EA884AC7F696}" xr6:coauthVersionLast="47" xr6:coauthVersionMax="47" xr10:uidLastSave="{00000000-0000-0000-0000-000000000000}"/>
  <bookViews>
    <workbookView xWindow="3900" yWindow="3900" windowWidth="21600" windowHeight="12735" xr2:uid="{00000000-000D-0000-FFFF-FFFF00000000}"/>
  </bookViews>
  <sheets>
    <sheet name="veiksmų planas" sheetId="2" r:id="rId1"/>
  </sheets>
  <externalReferences>
    <externalReference r:id="rId2"/>
  </externalReferences>
  <definedNames>
    <definedName name="_xlnm._FilterDatabase" localSheetId="0" hidden="1">'veiksmų planas'!$A$1:$O$147</definedName>
    <definedName name="_Hlk84884998" localSheetId="0">'veiksmų planas'!$O$7</definedName>
    <definedName name="JR_PAGE_ANCHOR_0_1">[1]Report!#REF!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6" i="2" l="1"/>
  <c r="K147" i="2"/>
  <c r="I147" i="2"/>
  <c r="H147" i="2"/>
  <c r="I116" i="2"/>
  <c r="I77" i="2" l="1"/>
  <c r="K77" i="2" s="1"/>
  <c r="I68" i="2"/>
  <c r="K68" i="2" s="1"/>
  <c r="I50" i="2"/>
  <c r="K50" i="2" s="1"/>
  <c r="I152" i="2"/>
  <c r="K152" i="2" l="1"/>
  <c r="K156" i="2" s="1"/>
  <c r="I156" i="2"/>
  <c r="I59" i="2"/>
  <c r="K59" i="2" s="1"/>
  <c r="I56" i="2"/>
  <c r="K56" i="2" s="1"/>
  <c r="K14" i="2" l="1"/>
  <c r="K12" i="2"/>
  <c r="H12" i="2" l="1"/>
  <c r="H28" i="2" s="1"/>
  <c r="J138" i="2" l="1"/>
  <c r="N50" i="2"/>
  <c r="J157" i="2" l="1"/>
  <c r="I124" i="2"/>
  <c r="K124" i="2" s="1"/>
  <c r="I121" i="2"/>
  <c r="K121" i="2" s="1"/>
  <c r="M165" i="2"/>
  <c r="M163" i="2" l="1"/>
  <c r="M166" i="2"/>
  <c r="M164" i="2"/>
  <c r="M162" i="2"/>
  <c r="H31" i="2"/>
  <c r="H138" i="2" s="1"/>
  <c r="H157" i="2" s="1"/>
  <c r="I130" i="2" l="1"/>
  <c r="K130" i="2" s="1"/>
  <c r="I80" i="2"/>
  <c r="K80" i="2" s="1"/>
  <c r="I62" i="2"/>
  <c r="K62" i="2" s="1"/>
  <c r="I65" i="2"/>
  <c r="K65" i="2" s="1"/>
  <c r="I44" i="2" l="1"/>
  <c r="K44" i="2" s="1"/>
  <c r="I41" i="2"/>
  <c r="K41" i="2" s="1"/>
  <c r="I127" i="2"/>
  <c r="K127" i="2" s="1"/>
  <c r="K116" i="2"/>
  <c r="I83" i="2"/>
  <c r="K83" i="2" s="1"/>
  <c r="I74" i="2"/>
  <c r="K74" i="2" s="1"/>
  <c r="I47" i="2"/>
  <c r="K47" i="2" s="1"/>
  <c r="I16" i="2"/>
  <c r="K16" i="2" l="1"/>
  <c r="K28" i="2" s="1"/>
  <c r="I113" i="2" l="1"/>
  <c r="K113" i="2" s="1"/>
  <c r="I110" i="2"/>
  <c r="K110" i="2" s="1"/>
  <c r="I107" i="2"/>
  <c r="K107" i="2" s="1"/>
  <c r="I104" i="2"/>
  <c r="K104" i="2" s="1"/>
  <c r="I101" i="2"/>
  <c r="K101" i="2" s="1"/>
  <c r="I98" i="2"/>
  <c r="K98" i="2" s="1"/>
  <c r="I95" i="2"/>
  <c r="K95" i="2" s="1"/>
  <c r="I92" i="2"/>
  <c r="K92" i="2" s="1"/>
  <c r="I38" i="2"/>
  <c r="I35" i="2"/>
  <c r="I33" i="2"/>
  <c r="I18" i="2"/>
  <c r="I28" i="2" s="1"/>
  <c r="I86" i="2" l="1"/>
  <c r="K86" i="2" s="1"/>
  <c r="I53" i="2"/>
  <c r="K53" i="2" s="1"/>
  <c r="I71" i="2" l="1"/>
  <c r="K71" i="2" s="1"/>
  <c r="I31" i="2" l="1"/>
  <c r="I138" i="2" s="1"/>
  <c r="K31" i="2" l="1"/>
  <c r="I157" i="2"/>
  <c r="K138" i="2" l="1"/>
  <c r="K157" i="2" s="1"/>
</calcChain>
</file>

<file path=xl/sharedStrings.xml><?xml version="1.0" encoding="utf-8"?>
<sst xmlns="http://schemas.openxmlformats.org/spreadsheetml/2006/main" count="543" uniqueCount="249">
  <si>
    <t>Eil. Nr.</t>
  </si>
  <si>
    <t>Planuojamo veiksmo aprašymas</t>
  </si>
  <si>
    <t>Institucijos (įstaigos) (veiksmo vykdytojo) pavadinimas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</si>
  <si>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</si>
  <si>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</si>
  <si>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</si>
  <si>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</si>
  <si>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</si>
  <si>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</si>
  <si>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</si>
  <si>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</si>
  <si>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</si>
  <si>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</si>
  <si>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</si>
  <si>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Veiksmo finansavimo poreikis, eurais</t>
  </si>
  <si>
    <t>Savivaldybės (-ių) biudžeto (-ų) lėšos</t>
  </si>
  <si>
    <t>Planuojamo veiksmo pavadinimas</t>
  </si>
  <si>
    <t>Veiksmo pobūdis (investicinis (I) arba neinvesticinis (NI))</t>
  </si>
  <si>
    <t>1.1. Strategijos uždavinys</t>
  </si>
  <si>
    <t>Lietuvos Respublikos valstybės biudžeto bendrojo finansavimo lėšos</t>
  </si>
  <si>
    <t>1. Strategijos tikslas</t>
  </si>
  <si>
    <t>1.2. Strategijos uždavinys</t>
  </si>
  <si>
    <t>...</t>
  </si>
  <si>
    <t>I</t>
  </si>
  <si>
    <t>Kelmės r. sav.</t>
  </si>
  <si>
    <t xml:space="preserve">Metinis konsoliduotų viešųjų paslaugų vartotojų skaičius  R </t>
  </si>
  <si>
    <t>Šiaulių r. sav.</t>
  </si>
  <si>
    <t>Radviliškio r. sav.</t>
  </si>
  <si>
    <t>Pakruojo r. sav.</t>
  </si>
  <si>
    <t>Akmenės r. sav.</t>
  </si>
  <si>
    <t>Joniškio r. sav.</t>
  </si>
  <si>
    <t>1.1.2.</t>
  </si>
  <si>
    <t>NI</t>
  </si>
  <si>
    <t>1.2.15.</t>
  </si>
  <si>
    <t>1.2.16.</t>
  </si>
  <si>
    <t>Tyrulių pelkės pritaikymas lankymui (turistinis maršrutas "Gamtos išteklių įvairovė Šiaulių regione")</t>
  </si>
  <si>
    <t>Pakruojo rajono turizmo objektų prieinamumo didinimas (turistinis maršrutas "Kelionė Šiaulių regiono istorinėmis vietomis")</t>
  </si>
  <si>
    <t>Pastabos</t>
  </si>
  <si>
    <t>1.2.25.</t>
  </si>
  <si>
    <t>Apžadų kapelių pritaikymas lankymui (turistinis maršrutas "Kelionė Šiauių regiono istorinėmis vietomis")</t>
  </si>
  <si>
    <t>Kelmės evangelikų reformatų bažnyčios lankomumo didinimas (turistinis maršrutas "Kelionė Šiaulių regiono istorinėmis vietomis")</t>
  </si>
  <si>
    <t>1.1.1.</t>
  </si>
  <si>
    <t>1.1.3.</t>
  </si>
  <si>
    <t>1.1.4.</t>
  </si>
  <si>
    <t>1.1.5.</t>
  </si>
  <si>
    <t>1.1.6.</t>
  </si>
  <si>
    <t>1.2.1.</t>
  </si>
  <si>
    <t>1.2.2.</t>
  </si>
  <si>
    <t>1.2.3.</t>
  </si>
  <si>
    <t>1.2.4.</t>
  </si>
  <si>
    <t>1.2.5.</t>
  </si>
  <si>
    <t>1.2.6.</t>
  </si>
  <si>
    <t>1.2.7.</t>
  </si>
  <si>
    <t>1.2.8.</t>
  </si>
  <si>
    <t>1.2.9.</t>
  </si>
  <si>
    <t>1.2.10.</t>
  </si>
  <si>
    <t>1.2.11.</t>
  </si>
  <si>
    <t>1.2.12.</t>
  </si>
  <si>
    <t>1.2.13.</t>
  </si>
  <si>
    <t>1.2.14.</t>
  </si>
  <si>
    <t>1.2.17.</t>
  </si>
  <si>
    <t>1.2.18.</t>
  </si>
  <si>
    <t>1.2.19.</t>
  </si>
  <si>
    <t>1.2.20.</t>
  </si>
  <si>
    <t>1.2.21.</t>
  </si>
  <si>
    <t>1.2.22.</t>
  </si>
  <si>
    <t>1.2.23.</t>
  </si>
  <si>
    <t>1.2.24.</t>
  </si>
  <si>
    <t>1.2.26.</t>
  </si>
  <si>
    <t>1.2.27.</t>
  </si>
  <si>
    <t>2025 m. II ketv.</t>
  </si>
  <si>
    <t>2029 m. II ketv.</t>
  </si>
  <si>
    <t>1.2.28.</t>
  </si>
  <si>
    <t>2024 m. IV ketv.</t>
  </si>
  <si>
    <t>2027 m. IV ketv.</t>
  </si>
  <si>
    <t>2025 m. I ketv.</t>
  </si>
  <si>
    <t>2028 m. II ketv.</t>
  </si>
  <si>
    <t>Laičių tvenkinio pritaikymas lankymui (turistinis maršrutas "Gamtos išteklių įvairovė Šiaulių regione")</t>
  </si>
  <si>
    <t>1.2.29.</t>
  </si>
  <si>
    <t>1.2.30.</t>
  </si>
  <si>
    <t>Pastato, esančio adresu Žemaitijos g.  6A, Naujoji Akmenė, pritaikymas verslo bendradarbystės reikmėms</t>
  </si>
  <si>
    <t>2025 m. III ketv.</t>
  </si>
  <si>
    <t>2029 m. III ketv.</t>
  </si>
  <si>
    <t>Inovatyvių turizmo ir ženklinimo sprendinių diegimas regiono turistiniuose maršrutuose</t>
  </si>
  <si>
    <t>Luokavos piliakalnio pritaikymas lankymui (turistinis maršrutas "Gamtos išteklių įvairovė Šiaulių regione")</t>
  </si>
  <si>
    <t>Žemės gelmių sandaros apžvalgos aikštelės įrengimas Menčių karjere ir Sablauskių tvenkinio prieigų infrastruktūros plėtra (turistinis maršrutas "Gamtos išteklių įvairovė Šiaulių regione")</t>
  </si>
  <si>
    <t>Akmenės gamtos ir kultūros parko infrastruktūros gerinimas sudarant sąlygas pažintiniam turizmui (turistinis maršrutas "Gamtos išteklių įvairovė Šiaulių regione")</t>
  </si>
  <si>
    <t>2025 m. IV ketv.</t>
  </si>
  <si>
    <t>2028 m. IV ketv.</t>
  </si>
  <si>
    <t>Kelmės rajono turizmo objektų prieinamumo didinimas (turistinis maršrutas "Kelionė Šiaulių regiono istorinėmis vietomis")</t>
  </si>
  <si>
    <t>2026 m. I ketv.</t>
  </si>
  <si>
    <t>2029 m. I ketv.</t>
  </si>
  <si>
    <t>Antaniškių miško pritaikymas aktyvaus turizmo stovyklavietei (turistinis maršrutas "Gamtos išteklių įvairovė Šiaulių regione")</t>
  </si>
  <si>
    <t>2028 m. III ketv.</t>
  </si>
  <si>
    <t>1.3. Strategijos uždavinys</t>
  </si>
  <si>
    <t>1.3.1.</t>
  </si>
  <si>
    <t>1.3.2.</t>
  </si>
  <si>
    <t xml:space="preserve">Pramonės teritorijos vystymas ir verslo sąlygų gerinimas Kuršėnų mieste </t>
  </si>
  <si>
    <t>Inovatyvių turizmo ir ženklinimo sprendinių diegimas, didinant informacijos apie lankytinus objektus prieinamumą ir žinomumą. Numatomos veiklos:
- Akmenės r. sav.: 1. įvažiavimų (3) įrengimas; 2. taktilinių žemėlapių (5) įrengimas; 3. informacinio stendo (ekrano) įrengimas Naujosios Akmenės miesto L. Petravičiaus aikštėje; 4. interaktyvaus informacinio stendo įrengimas Ventoje; 5. Dinozaurų hologramų įrengimas (6).
- Kelmės r. sav.: 1. lankytinų objektų ženklinimas; 2. interaktyvūs sprendimai lankytinuose objektuose; 3. gidų sistema lankytinuose objektuose; 4. taktiliniai žemėlapiai; 5. interaktyvaus turizmo sprendiniai (info terminalai, projekcijos, lazeriai, ekranai, stendai).
- Pakruojo r. sav.: 1. lankytinų objektų ženklinimas; 2. interaktyvūs sprendimai lankytinuose objektuose; 3. gidų sistema  lankytinuose objektuose; 4. taktiliniai žemėlapiai; 5. interaktyvaus informacinio stendo įrengimas.
- Radviliškio r. sav.: infoterminalo įrengimas prie Radviliškio turizmo informacijos centro (Aušros a. 3, Radviliškis).
- Šiaulių r. sav.: infoterminalų įrengimas: Kuršėnų mieste, Ivinskio a. (Vilniaus g. 2, Kuršėnai); bei prie Kryžių kalno (Jurgaičiai, Šiaulių r. sav.).</t>
  </si>
  <si>
    <t>1.2.31.</t>
  </si>
  <si>
    <t>1.2.32.</t>
  </si>
  <si>
    <t>1.2.33.</t>
  </si>
  <si>
    <t xml:space="preserve">                                                                                                                          </t>
  </si>
  <si>
    <t>Sukurtos arba atkurtos teritorijos, naudojamos ekonominei, reakreacinei ar turizmo paskirčiai R (hektarai)</t>
  </si>
  <si>
    <t>Iš viso 1 užd.</t>
  </si>
  <si>
    <t>Iš viso 2 užd.</t>
  </si>
  <si>
    <t>Iš viso FZ strat.</t>
  </si>
  <si>
    <t>2026 m. IV ketv.</t>
  </si>
  <si>
    <t>1.1.</t>
  </si>
  <si>
    <t>1.2.</t>
  </si>
  <si>
    <t>1.3.</t>
  </si>
  <si>
    <t>Kruojos upės ir Pakruojo tvenkinio pritaikymas lankymui (turistinis maršrutas "Gamtos išteklių įvairovė Šiaulių regione")</t>
  </si>
  <si>
    <t>2026 m. III ketv.</t>
  </si>
  <si>
    <t>Šeduvos žydų senųjų kapinių prieinamumo didinimas (turistinis maršrutas "Kelionė Šiaulių regiono istorinėmis vietomis")</t>
  </si>
  <si>
    <t>Dabikinės dvaro parko pritaikymas lankymui (turistinis maršrutas "Kelionė Šiaulių regiono istorinėmis vietomis")</t>
  </si>
  <si>
    <t>Papilės II piliakalnio pritaikymas lankymui (turistinis maršrutas "Kelionė Šiaulių regiono istorinėmis vietomis")</t>
  </si>
  <si>
    <t>Akmenės r. sav. Partneris - Akmenės krašto muziejus</t>
  </si>
  <si>
    <t>Akmenės r. sav. partneris – Žemaitijos saugomų teritorijų direkcija</t>
  </si>
  <si>
    <t>1.2.34.</t>
  </si>
  <si>
    <t xml:space="preserve">Rūšiuojamojo
atliekų surinkimo
skatinimas
Radviliškio rajone
</t>
  </si>
  <si>
    <t>Ventos DGAS aikštelės išplėtimas</t>
  </si>
  <si>
    <t>VšĮ Šiaulių regiono atliekų tvarkymo centras</t>
  </si>
  <si>
    <t>2027 m. III ketv.</t>
  </si>
  <si>
    <t>Atliekų tvarkymo paslaugų gerinimas Kelmės rajone</t>
  </si>
  <si>
    <t>2028 m. I ketv.</t>
  </si>
  <si>
    <t>Atliekų tvarkymo paslaugų gerinimas Pakruojo rajone</t>
  </si>
  <si>
    <t>Vieningo el. bilieto sistema finansuojama Ekonomikos gaivinimo ir atsparumo didinimo priemonės plano „Naujos kartos Lietuva“ ir Lietuvos Respublikos valstybės biudžeto lėšomis, https://e-tar.lt/portal/lt/legalAct/8eb2f5f0e75a11ee9f5b8ffa077f9188</t>
  </si>
  <si>
    <t xml:space="preserve">Veikiančios Ventos DGAS aikštelės išplėtimas tam, kad joje būtų galima surinkti didesnį gyventojų atvežamą atliekų kiekį, žaliąsias atliekas bei įrengti „Daiktų kiemą“; 
Akmenės rajono gyventojų švietimo ir viešinimo priemonės atliekų rūšiavimo, Ventos DGAS aikštelės naudojimo bei kitomis atliekų prevencijos ir tvarkymo temomis įgyvendinimas
</t>
  </si>
  <si>
    <t>DGASA įrengimas Kelmės rajono šiaurės vakarinėje dalyje – Užventyje; Atliekų, tinkamų paruošti pakartotinai naudoti, priėmimo vietų tinklo išplėtimas, įrengiant stotelę „Daiktų kiemas“ Tytuvėnų Atliekų priėmimo punkte ir stotelę „Daiktų kiemas“ Užvenčio DGAS aikštelėje; Kelmės rajono gyventojų švietimo ir viešinimo atliekų rūšiavimo, Užvenčio DGAS aikštelės bei dviejų įrengtų stotelių „Daiktų kiemas“ naudojimo ir kitomis atliekų prevencijos bei tvarkymo temomis priemonės įgyvendinimas</t>
  </si>
  <si>
    <t xml:space="preserve">Plėsti atliekų, tinkamų paruošti pakartotinai naudoti, priėmimo vietų (stotelių „Daiktų kiemas“) tinklą, įrengiant 3 vnt. stotelių Radviliškio rajono savivaldybėje. Įrengti papildomą (trūkstamą) DGASA Radviliškio rajono vakarinėje dalyje. Įgyvendinti viešinimo kampaniją atliekų prevencijos ir tvarkymo temomis Radviliškio rajono gyventojams 
</t>
  </si>
  <si>
    <t xml:space="preserve">Veikiančios DGAS aikštelės išplėtimas tam, kad joje būtų galima surinkti didesnį gyventojų atvežamą atliekų kiekį, žaliąsias atliekas bei įrengti „Daiktų kiemą“; Pakruojo rajono gyventojų švietimo ir viešinimo priemonės atliekų rūšiavimo, DGAS aikštelės naudojimo bei kitomis atliekų prevencijos ir tvarkymo temomis įgyvendinimas
</t>
  </si>
  <si>
    <t xml:space="preserve">Pagerinti sąlygas tvariai regiono ekonominei ir socialinei plėtrai
</t>
  </si>
  <si>
    <t>Padidinti regiono investicinį patrauklumą ir pagerinti verslui palankią aplinką</t>
  </si>
  <si>
    <t>Gerinti turizmo objektų infrastruktūrą ir informacijos sklaidą</t>
  </si>
  <si>
    <t xml:space="preserve">R.S.2.3040 Sukurtos arba atkurtos teritorijos, naudojamos ekonominei, rekreacinei ar turizmo paskirčiai (hektarai) </t>
  </si>
  <si>
    <t xml:space="preserve">P – Sukurtos arba atkurtos atviros erdvės (kv.metrai) </t>
  </si>
  <si>
    <t>P – Integruoti teritorinio vystymo projektai (projektai)</t>
  </si>
  <si>
    <t>P – Įgyvendintos viešinimo kampanijos atliekų prevencijos ir tvarkymo temomis (skaičius)</t>
  </si>
  <si>
    <t>R – Metinis konsoliduotų viešųjų paslaugų vartotojų skaičius (vartotojai per metus)</t>
  </si>
  <si>
    <t xml:space="preserve">R – Sukurtos arba atkurtos teritorijos, naudojamos ekonominei, rekreacinei ar turizmo paskirčiai (hektarai) </t>
  </si>
  <si>
    <t>R – Surinktos atskirai išrūšiuotos atliekos (tonos per metus)</t>
  </si>
  <si>
    <t xml:space="preserve">P – Sukurtos arba atkurtos atviros erdvės (kv. metrai) </t>
  </si>
  <si>
    <t xml:space="preserve"> P – Sudaryta jungtinės veiklos sutartis (vienetai) </t>
  </si>
  <si>
    <t xml:space="preserve">Specializacija: pramonės skaitmeninimas. Teikiant paslaugas numatoma bendradarbiauti su Akmenės LEZ veikiančiomis įmonėmis, Lietuvoje veikiančiais skaitmeninių technologijų kompetencjų centrais, aukštojo mokslo įstaigomis, kurių atstovai dalinsis savo patirtimi ir informacija apie situaciją rinkoje, naujus produktus ir technologijas, įmonių poreikius ir galimybes. Šios paslaugos aktualios ir Ventos pramoninėje teritorijoje ateityje įsikursiančioms įmonėms, kur infrastruktūra iki sklypų bus įrengta iš Teisingos pertvarkos fondo.
</t>
  </si>
  <si>
    <t>Bendradarbystės erdvės įkūrimas Joniškio rajono savivaldybėje</t>
  </si>
  <si>
    <t xml:space="preserve">Specializacija: Joniškio r. sav., įkurta bendradarbystės erdvė padės tinkamai pristatyti regiono verslo dalyvius ir jų produktus, pasinaudojant skaitmeninėmis fotografavimo, vaizdo turinio kūrimo galimybėmis. Komercinė, produktų reklamos fotografija: fotografuojant produktus, siekiama pabrėžti jų privalumus, išskirtinumą ir kokybę. Tai gali būti maisto, drabužių,  ar kitų produktų fotografavimas. Reklamos ir vaizdo turinio industrija: garso ir video įrašų studija. Verslas savarankiškai ar su specialistų pagalba galės pasiruošti nesudėtingus įrašus, įgarsins vaizdo / radijo reklamas ir pan. </t>
  </si>
  <si>
    <t>Tytuvėnų m. Bridvaišio ež. pritaikymas lankymui, siekiant paslaugų plėtros (turistinis maršrutas "Gamtos išteklių įvairovė Šiaulių regione")</t>
  </si>
  <si>
    <t>Esančio lankytino objekto Dolomito atodangos pritaikymas lankymui (Dolomito g. 3 ir 6, Žagarė, Joniškio r. sav.). Numatomos veiklos:
- automobilių stovėjimo aikštelės įrengimas;
-informacinės ir kitos lankymui reikalingos infrastruktūros įrengimas;
- apžvalgos terasos ir apžvalgos aikštelių įrengimas;
- poilsio ir vaikų žaidimų aikštelių įrengimas;
-pasivaikščiojimo  takų įrengimas;
- mažosios architektūros elementų įrengimas.</t>
  </si>
  <si>
    <t>Akmenės r. sav., Valstybinė miškų tarnyba</t>
  </si>
  <si>
    <t>Kelmės Tūkstanmečio parko pritaikymas lankymui (turistinis maršrutas "Kelionė Šiaulių regiono istorinėmis vietomis")</t>
  </si>
  <si>
    <t>Burbaičių piliakalnio su gyvenviete lankomumo didinimas (turistinis maršrutas "Kelionė Šiaulių regiono istorinėmis vietomis")</t>
  </si>
  <si>
    <t>Maironių koplytėlės, akmens su "vaiko pėda" ir šaltinio  lankomumo didinimas (turistinis maršrutas "Kelionė Šiaulių regiono istorinėmis vietomis")</t>
  </si>
  <si>
    <t>Kubilių, Papušynio piliakalnio su gyvenviete lankomumo didinimas (turistinis maršrutas "Kelionė Šiaulių regiono istorinėmis vietomis")</t>
  </si>
  <si>
    <t>Pavandenės (Sakelinės) buv. dvaro sodybos lankomumo didinimas (turistinis maršrutas "Kelionė Šiaulių regiono istorinėmis vietomis")</t>
  </si>
  <si>
    <t>Medžiokalnio lankomumo didinimas (turistinis maršrutas "Kelionė Šiaulių regiono istorinėmis vietomis")</t>
  </si>
  <si>
    <t>Kalniškių, Spakainasties piliakalnio su gyvenviete lankomumo didinimas (turistinis maršrutas "Kelionė Šiaulių regiono istorinėmis vietomis")</t>
  </si>
  <si>
    <t>Objektų, esančių Šv. Jokūbo piligriminiame kelyje, pritaikymas lankymui (turistinis maršrutas "Piligrimų keliais")</t>
  </si>
  <si>
    <t>Smulkiųjų verslininkų ir amatininkų kompetencijų centro įkūrimas Kuršėnų mieste</t>
  </si>
  <si>
    <t xml:space="preserve">Specializacija: Amatininkų kompetencijų centre, įkurtame Kuršėnų dvaro sodybos arklidės pastate, bus teikiamos neformaliojo švietimo paslaugos (amatininkystės mokymo programos);  Verslo bendradarbystės erdvėje, įkurtoje Kuršėnų dvaro sodybos šiaurės vakarų kumetyno pastate, bus teikiamos konsultavimo, mokymo paslaugos NVO, bendruomenėms, amatininkams ir verslo subjektams (pvz. projektų inicijavimas, rengimas, įgyvendinimas, administravimas, konsultavimas (dėl projektų rengimo proceso nuo idėjos iki įgyvendinimo, administravimo), konsultavimas rinkodaros ir kt. klausimais). </t>
  </si>
  <si>
    <t>Pažintinio turizmo infrastruktūros plėtra Šiaulių rajone (turistinis maršrutas "Gamtos išteklių įvairovė Šiaulių regione")</t>
  </si>
  <si>
    <r>
      <t xml:space="preserve">Esančio lankytino objekto Žagarės ozo, Žvelgaičio tvenkinio ir Švėtės upės pritaikymas lankymui (P.Cvirkos g., Žagarė, Joniškio r. sav. (Žagarės ozo teritorija)). Numatomos veiklos:
- pėsčiųjų </t>
    </r>
    <r>
      <rPr>
        <sz val="11"/>
        <rFont val="Times New Roman"/>
        <family val="1"/>
      </rPr>
      <t xml:space="preserve">tako, vedančio nuo Žagarės, įrengimas;
- apžvalgos ir poilsio aikštelių įrengimas;
- nusileidimų prie tvenkinio įrengimas buvusio malūno teritorijoje;
- liepto, pasivaikščiojimo takų įrengimas prie teritorijoje esančio šaltinio ir Švėtės užtvankos;
- pažintinio tako, paukščių stebėjimo bokštelio įrengimas;
- mažosios architektūros elementų įrengimas;
- informacinės ir kitos lankymui reikalingos infrastruktūros įrengimas.
</t>
    </r>
  </si>
  <si>
    <t>Padidinti viešojo keleivinio transporto ir atliekų tvarkymo sistemų efektyvumą</t>
  </si>
  <si>
    <t>Iš viso transp.</t>
  </si>
  <si>
    <t>1.3.3.</t>
  </si>
  <si>
    <t>1.3.4.</t>
  </si>
  <si>
    <t>1.3.5.</t>
  </si>
  <si>
    <t>1.3.6.</t>
  </si>
  <si>
    <t>Iš viso atliek.</t>
  </si>
  <si>
    <t>1.1.7.</t>
  </si>
  <si>
    <t>Jungtinės veiklos sutartis dėl regiono investicinio patrauklumo padidinimo ir verslui palankios aplinkos pagerinimo</t>
  </si>
  <si>
    <t>1.1.8.</t>
  </si>
  <si>
    <t>1.2.35.</t>
  </si>
  <si>
    <t>Jungtinės veiklos sutartis dėl regiono turizmo objektų infrastruktūros ir informacijos sklaidos pagerinimo</t>
  </si>
  <si>
    <t>Jungtinės veiklos sutartis dėl regiono neformaliojo švietimo pagerinimo</t>
  </si>
  <si>
    <t>Jungtinės veiklos sutartis dėl regiono viešojo keleivinio transporto sistemos efektyvumo padidinimo</t>
  </si>
  <si>
    <t>Viešojo keleivinio transporto paslaugų prieinamumo didinimas Šiaulių  rajone</t>
  </si>
  <si>
    <t>Radviliškio rajono savivaldybės viešojo keleivinio transporto infrastruktūros plėtra</t>
  </si>
  <si>
    <t>Radviliškio r., Šiaulių m. ir Šiaulių r. savivaldybių administracijos</t>
  </si>
  <si>
    <t>1.3.7.</t>
  </si>
  <si>
    <t>Bendrarbystės erdvės, skirtos teikti viešąsias paslaugas SVV ir savarankiškai dirbantiems asmenims (elektronikos inžinerijos, mechanikos inžinierijos, gamybos technologijų, statybos ir projektavimo, elektros inžinierijos, programavimo, robotikos ir automatizavimo paslaugų ir pan. srityse). Bus įrengtos:
- Bendro darbo erdvės, aprūpintos kompiuterine, programine įranga, produktų ar jų prototipų kūrimui, testavimui skirta įranga (bandymams prieš investuojant); 
- Mokymų, pasitarimų salės;
- Bendrososios erdvės, administracinės patalpos ir kita veiklai reikalinga infrastruktūra.</t>
  </si>
  <si>
    <t xml:space="preserve">Amatininkų kompetencijų centro, skirto teikiti neformaliojo vaikų ir suaugusiųjų švietimo paslaugas (amatų, tautodailės srityse) ir viešąsias paslaugas atitinkamų sričių veiklą vykdančiam SVV, savarankiškai dirbantiems asmenims, ekonominę veiklą vykdančioms NVO ir tokią veiklą ketinantiems pradėti asmenims, sukuriant ar modernizuojant tam skirtą viešąją infrastruktūrą:
1) Kuršėnų dvaro sodybos arklidėse (Ventos g. 11B, Kuršėnai) - įrengiant patalpas, skirtas dirbtuvėms, mokymų, pasitarimų salėms, maisto gaminimo, maitinimo paslaugų mokymui skirtą zoną, amatininkų gaminių ekspozijai ir pardavimui skirtas erdves,  bendrąsias ir administracijai skirtas erdves, įsigyjant veiklai būtinus baldus, techniką ir įrangą.
2) Kuršėnų dvaro sodybos šiaurės vakarų kumetyne  (Ventos g. 15, Kuršėnai) - įrengiant bendradarbystės erdvę.  </t>
  </si>
  <si>
    <t>Šeduvos verslo parko įrengimas</t>
  </si>
  <si>
    <t xml:space="preserve">Gamybinio / administracinio pastato, skirto greitam pritaikymui individualiems smulkiojo ir vidutinio verslo poreikiams, statyba ir įrengimas Šeduvos mieste, Radviliškio r. Ši verslo erdvė orientuota į inovatyvias veiklas, startuolius, IT ir modernių technologijų įmones, siekiančias išbandyti naujas gamybos linijas ar inovatyvų verslą. Čia galės įsikurti tiek nuo vienos ar kelių darbo vietų ieškantys verslo atstovai, tiek ir didesnės, iki 49 darbo vietų įmonės. 4 000 kv. m. pastate numatoma įrengti lengvai transformuojamas patalpas nuo 24 iki 600 kv. m., kurias SVV įmonės galės pritaikyti savo gamybinėms, komercinėms ar administravimo reikmėms. Bus įkurta verslo bendradarbystės erdvė. Pastate įkurtame verslo parke šalia darbo patalpų bus įrengtos ir bendrosios laisvalaikio zonos, buitinės patalpos, mokymų, pasitarimų ir konsultacijų erdvės.     </t>
  </si>
  <si>
    <t>Bendrarbystės erdvės SVV ir savarankiškai dirbantiems asmenims, leidžiančios kurti veiklai reikalingą vaizdo ir garso turinį, įrengimas adresu Vilniaus g. 2, Joniškis: 
- 	patalpų atnaujinimas įrengiant darbo erdves, fotografijos, vaizdo ir garso įrašų studijas, bendrąsias erdves, technines patalpas;
- 	baldų ir įrangos įsigijimas.</t>
  </si>
  <si>
    <t>Tytuvėnų turizmo ir neformaliojo aplinkosauginio švietimo centro įrengimas</t>
  </si>
  <si>
    <t>Turizmo informacijos ir neformaliojo aplinkosauginio švietimo centro įrengimas Kelmės g. 7a, Tytuvėnai, Kelmės r. sav., siekiant pristatyti FZ savivaldybių gamtos objektus, sakralinį paveldą, kultūros objektus, jungiamus Šv. Jokūbo kelio atkarpų ir kitų pro Tytuvėnus einančių bendrų FZ maršrutų. Panaudojant kuriamą infrastruktūrą numatoma pritaikyti patalpas neformaliajam vaikų ir suaugusiųjų švietimui aplinkosaugos temomis. Bus pastatytas naujas pastatas ir įrengtos: 
- turizmo informacijos patalpos su FZ lankytinus objektus pristatančia interaktyvia ekspozicija; 
- neformaliajam švietimui skirtos erdvės; 
- salė pristatymams ir renginiams (naudojama tiek turizmo informacijos, tiek neformaliojo švietimo veiklai); 
- bendrosios, pagalbinės patalpos.</t>
  </si>
  <si>
    <t>Tyrulių pelkės (Radviliškio r.) teritorijos pritaikymas lankymui. Planuojamos veiklos:                                                                                   - pažintinio tako pelkės prieigose, pėsčiųjų takų įrengimas; 
- tiltelio, pontoninio liepto įrengimas; 
- informacinių priemonių įrengimas (stendai ir pan.);
- mažosios architektūros elementų įrengimas (suoliukai ir kt.);                       - apžvalgos bokštelio įrengimas;
- poilsio ir automobilių stovėjimo aikštelės įrengimas;
- privažiavimo kelio sutvarkymas.</t>
  </si>
  <si>
    <t xml:space="preserve">Objektas: Kruojos upės ir Pakruojo tvenkinio (Pakruojo m.) teritorijos pritaikymas lankymui. Numatomos veiklos:
automobilių aikštelės įrengimas; pakrančių zonų prie maudymosi vietų įrengimas; poilsio zonų, vaikų žaidimo aikštelių įrengimas; pontoninių tiltų / lieptų įrengimas; apžvalgos aikštelės įrengimas; esamų takų modernizavimas, naujų pėsčiųjų takų įrengimas, laiptų įrengimas; mažosios architektūros elementų įrengimas; informacinių stendų įrengimas. </t>
  </si>
  <si>
    <t>Luokavos piliakalnio (Akmenės r.) teritorijos pritaikymas lankymui. Numatomos veiklos: privažiavimo kelio prie piliakalnio įrengimas (nuo pagrindinio kelio iki aikštelės prie objekto apie 1350 m); pėsčiųjų tako nuo automobilių aikštelės iki objekto, automobilių stovėjimo aikštelės, mažosios architektūros elementų įrengimas.</t>
  </si>
  <si>
    <t>Žemės gelmių sluoksnių Menčių karjere pritaikymas apžvalgai ir Sablauskių tvenkinio (Akmenės r.) prieigų infrastruktūros įrengimas. Planuojamos veiklos: žemės gelmių sandaros apžvalgos aikštelės įrengimas Menčių karjere. Menčių karjere esančių dolomito sienų apžiūrai planuojama įrengti apžvalgos aikštelę, įrengti privažiavimo kelią nuo pagrindinio kelio iki apžvalgos aikštelės, automobilių stovėjimo aikštelę, mažosios architektūros elementus.
Planuojamos veiklos Sablauskių tvenkinio prieinamumo gerinimui: - Visuomenės supažindinimui su vietovės kraštovaizdžio ypatumais numatoma įrengti interaktyvų edukacinį žaidimų paviljoną; - tvenkinio zonos pakraštyje numatoma aktyvaus laisvalaikio zona, pertvarkant jau esamus žaidimų įrenginius; - prie esamos apžvalgos terasos bus įrengtas Wake parko įrenginys; -	 mažosios architektūros elementų įrengimas; - lauko terasos, pavėsinės su stalais ir suoliukais, laužavietės įrengimas; -	aplinkos tvarkymo darbai, takų įrengimas, automobilių stovėjimo aikštelės įrengimas.</t>
  </si>
  <si>
    <t xml:space="preserve">Akmenės gamtos ir kultūros parko Akmenės mieste infrastruktūros gerinimas. Akmenės gamtos ir kultūros parko sklypo teritorija pagal Registro centro duomenis, pagal naudojimo būdą priskiriama rekreacinių miškų sklypams, todėl projektas priskiriamas gamtos objektų pritaikymui lankymui. Planuojamos veiklos: informacinių stendų, mažosios architektūros ir apšvietimo įrengimas ar atnaujinimas, esamos infrastruktūros atnaujinimas. </t>
  </si>
  <si>
    <r>
      <t xml:space="preserve">Pritaikant Antaniškių mišką lankymui, bus įrengta stovyklavietė, skirta atokvėpiui arba ilgalaikiam poilsiui su palapinėmis, adresu Vytauto Landsbergio-Žemkalnio g. 26, Radviliškis, dviračių maršrute, kuris apjungia kelias FZ savivaldybes. </t>
    </r>
    <r>
      <rPr>
        <sz val="11"/>
        <rFont val="Times New Roman"/>
        <family val="1"/>
      </rPr>
      <t xml:space="preserve">Planuojamos veiklos: stovyklavietės įrengimas, įrengiant plastikinio korio dangą ir apželdinant veja, vaikų žaidimo aikštelės įrengimas, viešųjų tualetų ir kitų mažosios architektūros elementų įrengimas, apšvietimo, video kamerų įrengimas, privažiavimo dviračiais sutvarkymas, laužavietės, stovų dviračiams, stalų ir suoliukų, informacinių stendų / ženklų įrengimas.   </t>
    </r>
  </si>
  <si>
    <t>Laičių tvenkinio (Pakruojo r.) teritorijos pritaikymas lankymui. Numatomos veiklos:
- pėsčiųjų takų įrengimas; 
- vaikų žaidimo aikštelės (smėlio pagrindu) įrengimas; 
- apšvietimo įrengimas;
- pakrančių zonos prie maudymosi vietų sutvarkymas, persirengimo kabinų įrengimas;
- pontoninių tiltų įrengimas; 
- paukščių stebėjimo vietos įrengimas; 
- informacinių stendų įrengimas;
- higienos patalpų įrengimas;
- sporto ir laisvalaikio aikštelių įrengimas;
- mažosios architektūros elementų įrengimas.</t>
  </si>
  <si>
    <t>Objektai: Lietuvos valstybės atkūrimo šimtmečio ąžuolyno, Sidabros upės ir tvenkinio (Stadiono tak. 22, Joniškis) teritorijos pritaikymas lankymui. Numatomos veiklos: 
- 	pėsčiųjų tako, privažiavimo kelio įrengimas; 
-	apšvietimo sistemos įrengimas;
- 	apžvalgos aikštelių įrengimas;
- 	sanitarinių patalpų įrengimas; 
- paspirtukų saugyklos – stoginės su įkrovimo stotele įrengimas; 
- 	poilsio ir vaikų žaidimų aikštelių įrengimas; 
- 	mažosios architektūros elementų įrengimas;
- 	automobilių stovėjimo aikštelės sujungimas takais su teritorijos lankytinais objektais; 
- 	pontoninio tilto ir valčių prieplaukos tvenkinyje įrengimas; 
- 	paplūdimio įrengimas.</t>
  </si>
  <si>
    <t>Kuršėnų dvaro sodybos (un. k. 16057, Šiaulių r.sav., Ventos g. 7E, Kuršėnai) teritorijos ir parko pritaikymas lankymui. Planuojamos veiklos: Kuršėnų dvaro sodybos teritorijos ir parko sutvarkymas, takelių dangos keitimas, želdynų įrengimas, mažosios architektūros elementų įrengimas.</t>
  </si>
  <si>
    <t>Burbiškio dvaro pritaikymas lankymui (turistinis maršrutas "Kelionė Šiaulių regiono istorinėmis vietomis")</t>
  </si>
  <si>
    <t>Lietuvos valstybės atkūrimo šimtmečio ąžuolyno, Sidabros upės ir tvenkinio pritaikymas lankymui (turistinis maršrutas "Kelionė Šiaulių regiono istorinėmis vietomis")</t>
  </si>
  <si>
    <t>Pakiršinio dvaro pritaikymas lankymui (turistinis maršrutas "Kelionė Šiaulių regiono istorinėmis vietomis")</t>
  </si>
  <si>
    <t>Pakiršinio dvaras (Parko g. 8, Pakiršinio k., Radviliškio r.) pritaikymas lankymui. Planuojamos veiklos: įrengti lauko pavėsinę, takelius, apšvietimą ir mažosios architektūros elementus.</t>
  </si>
  <si>
    <t>Apžadų kapelių (Akmenės r.) pritaikymas lankymui. Planuojamos veiklos: privažiavimo įrengimas, aikštelės įrengimas, mažosios architektūros elementų įrengimas.</t>
  </si>
  <si>
    <t>Kelmės evangelikų reformatų bažnyčios pritaikymas lankymui. Planuojamos veiklos:
-	bažnyčios prieigų pritaikymas žmonėms su negalia,                                                         
-	automobilių stovėjimo aikštelės įrengimas, 
-	takų įrengimas, 
-	mažosios architektūros elementų įrengimas,                                                              -informacinės sistemos įrengimas (stendai ir pan.).</t>
  </si>
  <si>
    <t>Kelmės Tūkstantmečio parko (Kelmė) pritaikymas lankymui. Planuojamos veiklos:                                       
-	automobilių stovėjimo aikštelės įrengimas, 
-	takų iki parko įrengimas,                                                                         -tilto per Kražantės upę įrengimas,                                                        -apšvietimo įrengimas, 
-	mažosios architektūros elementų įrengimas,                                                -poilsio vietos su erdvėmis vaikams įrengimas.</t>
  </si>
  <si>
    <t xml:space="preserve">Piliakalnio (u.k. KVR 24507), vad. Piliuku (Burbaičių k., Kukečių sen., Kelmės r.), pritaikymas lankymui. Planuojamos veiklos: 
- laiptų į piliakalnį atnaujinimas;                                                     
- informacinių stendų įrengimas,                                                  - mažosios architektūros elementų įrengimas (suoliukai, šiukšliadėžės, dviračių stovai, pic-nik vietos ir kt.),
- tilto per Kražantės upę įrengimas.                            
</t>
  </si>
  <si>
    <t xml:space="preserve"> Kelmės, Tytuvėnų, Kražių, Šaukėnų ir Užvenčio bažnyčių pritaikymas lankymui. Planuojamos veiklos:                                                                  - įrengti viešuosius tualetus ir atvesti komunikacijas iki jų,                                     - įrengti kitus mažosios architektūros elementus. </t>
  </si>
  <si>
    <t>Objektas: Maironių koplytėlės, akmens su "vaiko pėda"  ir šaltinio (Maironių k., Liolių sen., Kelmės r.) pritaikymas lankymui. Planuojamos veiklos:  
- mažosios architektūros elementų įrengimas,  
- pėsčiųjų takų įrengimas,  
- poilsio ir automobilių stovėjimo aikštelės įrengimas,        
- informacinių priemonių įrengimas (stendai ir pan.).</t>
  </si>
  <si>
    <t xml:space="preserve">Pavandenės dvaro sodybos (u.k. KVR 199, Pavandenės k., Užvenčio sen., Kelmės r.) pritaikymas lankymui. Planuojamos veiklos:
- mažosios architektūros elementų įrengimas,                                - informacinių priemonių įrengimas (stendai ir pan.),                                                       
- poilsio ir automobilių stovėjimo aikštelės įrengimas,
- parko takų įrengimas,        
- taktilinio stendo, atkuriančio dvaro rūmų vaizdą, įrengimas. 
</t>
  </si>
  <si>
    <t>Kubilių, Papušynio piliakalnio su gyvenviete (u.k. KVR 24513, Papušynio k., Tytuvėnų sen., Kelmės r.) pritaikymas lankymui. Planuojamos veiklos: 
 - poilsio ir automobilių stovėjimo aikštelės įrengimas, 
- prieigos prie piliakalnio įrengimas,  
- apžvalgos aikštelės piliakalnio viršūnėje įrengimas;
- esamų laiptų į piliakalnį atnaujinimas, 
- mažosios architektūros elementų įrengimas, 
- informacinių priemonių įrengimas (stendai ir pan.).</t>
  </si>
  <si>
    <t>Kalno, vad. Medžiokalniu (u.k. KVR 17166, Kražių mstl., Kelmės r.) pritaikymas lankymui. Planuojamos veiklos:
- mažosios architektūros elementų įrengimas,
- informacinių priemonių įrengimas (stendai ir pan.), 
- automobilių stovėjimo aikštelės įrengimas, 
- prieigos prie piliakalnio įrengimas, 
- esamų apžvalginių takų atnaujinimas.</t>
  </si>
  <si>
    <t xml:space="preserve">Objektas: Kalniškių, Spakainasties piliakalnio, dar vadinamo Biržės kalnu (u.k. KVR 24511, Kalniškių  k., Šaukėnų sen., Kelmės r.), pritaikymas lankymui. Planuojamos veiklos: 
- mažosios architektūros elementų įrengimas,                                                    - informacinių priemonių įrengimas (stendai ir pan.),                                                  
- poilsio vietos ir automobilių stovėjimo aikštelės įrengimas,
- esamų piliakalnio laiptų atnaujinimas.
</t>
  </si>
  <si>
    <t xml:space="preserve"> Šv. Agotos bažnyčios, koplyčios-mauzoliejaus (Vadaktai, Radviliškio r.), mitologinio akmens su dubeniu (Rokonys, Radviliškio r.), Burbiškio dvaro (Burbiškio k., Radviliškio r.) teritorijų pritaikymas lankymui. Planuojamos veiklos: 3 poilsio aikšelių su geriamojo vandens stotelėmis įrengimas, įkrovų telefono baterijai, suoliukų, pavėsinių, informacinių stendų apie Radviliškio rajono (Šiaulių regiono) lankytinus objektus įrengimas.</t>
  </si>
  <si>
    <t>Kryžių kalno prieigų infrastruktūros gerinimas (turistinis maršrutas "Piligrimų keliais")</t>
  </si>
  <si>
    <t>Kryžių kalno prieigų (Jurgaičiai, Šiaulių r. sav. Šiaulių r.) infrastruktūros gerinimas. Planuojamos veiklos: aikštės ir pėsčiųjų takų dangos atnaujinimas, laiptų tvarkymas, laiptų įrengimas erozijos pažeistose šlaitų vietose, pėsčiųjų takų turėklų tvarkymas, paviršinės erozijos židinių panaikinimas; informacinių stendų, mažosios architektūros elementų įrengimas, apšvietimo įrengimas, sustojimo aikštelės prie kelio įrengimas.</t>
  </si>
  <si>
    <t xml:space="preserve"> Šiaulių  rajono dvarų teritorijų ir parkų įrengimas pritaikant turizmui (turistinis maršrutas "Kelionė Šiaulių regiono istorinėmis vietomis")</t>
  </si>
  <si>
    <t>Žagarės ozo pritaikymas lankymui (turistinis maršrutas "Gamtos išteklių įvairovė Šiaulių regione")</t>
  </si>
  <si>
    <t>Dolomito atodangos pritaikymas lankymui (turistinis maršrutas "Gamtos išteklių įvairovė Šiaulių regione")</t>
  </si>
  <si>
    <t xml:space="preserve">Kelmės rajono verslo teritorijos Pagojo k. infrastruktūros įrengimas </t>
  </si>
  <si>
    <t>1.2.36.</t>
  </si>
  <si>
    <t xml:space="preserve">Pramoninės teritorijos (Uosių g., Pagojo k., Kelmės r. sav. ) trūkumų pašalinimas: įrengiant trūkstamą ekonominės veiklos plėtrai reikalingą inžinerinę infrastruktūrą, asfaltuojant privažiavimą,  sutvarkant sklypus Uosių g. 106 ir 112. Planuojamos veiklos:
- gatvės, nuo Uosių g. 78, Pagojo k. iki Uosių g. 106 ir 112 esančių sklypų, modernizavimas, lietaus nuotekų tinklų, gatvės apšvietimo įrengimas;
- vandentiekio ir nuotekų  tinklų įrengimas;
- Sklypų Uosių g. 106 ir Uosių g. 112 išlyginimas ir išvalymas.  
</t>
  </si>
  <si>
    <t>Kuršėnų miesto pramoninės teritorijos (išsidėsčiusios Plytinės skg. ir Gamyklos g. rekonstrukcija, ir Pramonės g.  rekonstrukcija su gatvės pratęsimu išvystymo trūkumų pašalinimas ir pramonės ir sandėliavimo paskirties sklypų Plytinės skg. 21A  (0,7656 ha), Plytinės skg. 78 (2,0646 ha.) bei Gamyklos g. formuojamo sklypo (1,0131 ha) pritaikymas investicijoms: 
- apšvietimo tinklų įrengimas; 
- privažiavimų prie nurodytų sklypų įrengimas;                            - šaligatvio įrengimas, paviršinių nuotekų nuo gatvės dangos surinkimo kolektoriaus įrengimas, viršutinio gatvės važiuojamosios dangos sluoksnio prie projektuojamų sklypų atnaujinimas;  
- kelio Plytinės skg. rekonstravimas, paviršinių nuotekų nuo gatvės dangos surinkimo kolektoriaus įrengimas;  
- vandentiekio, nuotekų įrengimas.</t>
  </si>
  <si>
    <t>Tytuvėnų m. Giliaus ežero  pritaikymas lankymui (turistinis maršrutas "Gamtos išteklių įvairovė Šiaulių regione")</t>
  </si>
  <si>
    <t>Giliaus ežero (Tytuvėnai, Kelmės r.) pritaikymas lankymui:
- Pastatant pontoninį tiltą su prieplauka; 
- Įrengiant pažintinį taką; 
- Modernizuojant paplūdimį, vaikų žaidimo aikštelę; 
- Įrengiant automobilių stovėjimo aikštelę rytinėje Giliaus ežero pakrantėje;
-  Privažiavimo kelio, iki automobilių stovėjimo aikštelės, modernizavimas;
- Takų, Giliaus ežero pakrante ir iki ežero, įrengimas / modernizavimas numatant apšvietimą;
- Įrengiant mažosios architektūros elementus;
- Įrengiant natūralaus šaltinio vandens stotelę ežero pakrantėje;
- Įrengiant ir (ar) modernizuojant  informacinę ir kitą lankymui reikalingą infratstruktūrą pagal universalaus dizaino principą.</t>
  </si>
  <si>
    <t>Bridvaišio ežero (Tytuvėnai, Kelmės r.) pritaikymas lankymui:
- Išplečiant automobilių stovėjimo aikštelę;
- privažiavimo kelio modernizuojamas Aušros g. 16, Tytuvėnai;
 - Įrengiant ir (ar) modernizuojant takų sistemą ir apšvietimą; 
- Įrengiant vaikų žaidimo aikštelę; 
- Modernizuojant paplūdimį; 
- Įrengiant mažąją architektūrą; 
- Įrengiant natūralaus šaltinio vandens stotelę ežero pakrantėje;
- Įrengiant ir (ar) modernizuojant  informacinę ir kitą lankymui reikalingą infrastruktūrą pagal universalaus dizaino principą.</t>
  </si>
  <si>
    <t xml:space="preserve">Dabikinės dvaro parko (u.k. KVR 38841) pritaikymas lankymui. 
Planuojamos veiklos: automobilių stovėjimo aikštelės įrengimas, parko teritorijos apšvietimo, mažosios architektūros elementų įrengimas. </t>
  </si>
  <si>
    <t>Objektas: Papilės II piliakalnio (u.k. KVR kodas 1822, Papilė, Akmenės r.) pritaikymas lankymui. Planuojamos veiklos: takų, apžvalgos aikštelės, apšvietimo, mažosios architektūros elementų įrengimas.</t>
  </si>
  <si>
    <t>Lygumų Švč. Trejybės bažnyčios (u.k. KVR 16036), Rozalimo Švč. Mergelės Marijos Vardo bažnyčios statinių komplekso Švč. Mergelės Marijos vardo bažnyčios (u.k. KVR 22186),  Žeimelio evangelikų liuteronų bažnyčios (kodas 16039), Žeimelio karčemų komplekso (u.k. KVR 1520) prieinamumo didinimas. Planuojama įrengti: Lygumuose, Žeimelyje, Rozalime prieigas prie minėtų objektų, mažosios architektūros elementus.</t>
  </si>
  <si>
    <t>Įdiegus vieningą el. bilieto sistemą Radviliškio raj., Šiaulių mieste ir Šiaulių rajone, bus atnaujinama viešojo transporto infrastruktūra. Numatoma modernizuoti šiuos svarbius viešojo transporto mazgus: Kuršėnų autobusų stoties (Vilniaus g. 45A, Kuršėnai) ir autobusų stotelių sutvarkymas: 1) Kuršėnų stoties pastato ir teritorijos sutvarkymo darbai; (keleivių įlaipinimo peronų atnaujinimas, informacinių priemonių diegimas, keleivių laukimo paviljono įrengimas, stoginių įrengimas ir atnaujinimas) 2) planuojama stotelių  (8 vnt.) bendruose maršrutuose atnaujinimo darbai;  3) išmaniųjų švieslenčių įrengimas įvažose į Kuršėnų autobusų stotį (4 vnt.).</t>
  </si>
  <si>
    <r>
      <rPr>
        <b/>
        <sz val="11"/>
        <rFont val="Times New Roman"/>
        <family val="1"/>
        <charset val="186"/>
      </rPr>
      <t>Jungtinės veiklos sutarties parengimas ir pasirašymas dėl Šiaulių regiono neformaliojo švietimo pagerinimo.</t>
    </r>
    <r>
      <rPr>
        <sz val="11"/>
        <rFont val="Times New Roman"/>
        <family val="1"/>
      </rPr>
      <t xml:space="preserve">  Šiaulių rajono savivaldybės administracija įgaliojama vykdyti regiono neformaliojo švietimo pagerinimo veiksmų įgyvendinimo stebėseną bei koordinavimą. Šiaulių rajono savivaldybės administracija įsipareigoja įgyvendinti regiono savivaldybių perduotą vykdyti regiono neformaliojo švietimo pagerinimo veiksmų įgyvendinimo stebėseną bei koordinavimą, vertinti atliekamų veiksmų kokybę. Šia sutartimi FZ savivaldybėms bus nustatyti konkretūs įsipareigojimai dėl FZ atliekamų veiksmų.</t>
    </r>
  </si>
  <si>
    <t xml:space="preserve">Kuršėnų dvaro ir Ventos upės prieigų  infrastruktūros gerinimas. Planuojamos veiklos: 
-prieigų infrastruktūros sukūrimas, 
-naujų pėsčiųjų takų (apie 1.2 km) įrengimas (šalia sklypo Ventos g. 11D) kairiajame Ventos upės krante - sujungiant esamą maršrutą su nauju (planuojama pradžia nuo tilto per Ventą (planuojamos koordinatės 55.995618, 22.941193) iki Kuršėnų dvaro takų (planuojamos koordinatės 56.000352, 22.93951), 
-automobilių stovėjimo aikštelės įrengimas,
 -mažosios architektūros elementų įrengimas.
</t>
  </si>
  <si>
    <t>Burbiškio dvaro (Burbiškio k., Radviliškio r., sklypo plotas 27,38 ha) pritaikymas lankymui. Planuojamos veiklos: Privažiuojamo kelio RD0241 prie dvaro nuo kelio RD0239 rekonstravimas, įrengiant automobilių stovėjimo vietas ir mažosios architektūros elementus  0,9 ha šiaurinės dvaro sklypo ploto dalyje.</t>
  </si>
  <si>
    <t>Įdiegus vieningą el. bilieto sistemą Radviliškio raj., Šiaulių mieste ir Šiaulių rajone, bus atnaujinama viešojo transporto infrastruktūra. Numatoma modernizuoti šiuos svarbius viešojo transporto mazgus: 1. Radviliškio m. autobusų stotis, Gedimino g. 31A, Radviliškio m.; 2. Šeduvos m. autobusų stotelė, Vytauto g. 28, Šeduvos m., Radviliškio r. sav.; 3. Radviliškio rajono savivaldybės esančių savivaldybes jungiančiuose maršrutuose keleivinio transporto stotelių atnaujinimas (planuojamas objektų skaičius - 37 vnt.). Planuojamos veiklos: 1. keleivių įlaipinimo peronų atnaujinimas, informacinių priemonių diegimas, bagažo saugyklos įrengimas; 2. keleivių laukimo patalpos įrengimas ir prieigų sutvarkymas, informacinių priemonių diegimas; 3. keleivių laukimo paviljonų įrengimas, stoginių įrengimas ir atnaujinimas šalia vietinės reikšmės ir valstybinių kelių.</t>
  </si>
  <si>
    <t>Pareiškėjas: Šiaulių r. sav; partneriai:  Šiaulių rajono etninės kultūros ir tradicinių amatų centras; Šiaulių r. TVIC</t>
  </si>
  <si>
    <t xml:space="preserve">Kelmės r. sav. </t>
  </si>
  <si>
    <t>Radviliškio r. sav., Akmenės r. sav.,  Šiaulių r. sav., Kelmės r. sav., Pakruojo r. sav., Žemaitijos saugomų teritorijų direkcija, VĮ Valstybinių miškų urėdija</t>
  </si>
  <si>
    <r>
      <t xml:space="preserve">Akmenės r., Joniškio r., Kelmės r., Pakruojo r., Radviliškio r., </t>
    </r>
    <r>
      <rPr>
        <sz val="11"/>
        <color theme="1"/>
        <rFont val="Times New Roman"/>
        <family val="1"/>
      </rPr>
      <t>Šiaulių m.</t>
    </r>
    <r>
      <rPr>
        <sz val="11"/>
        <rFont val="Times New Roman"/>
        <family val="1"/>
      </rPr>
      <t xml:space="preserve"> ir Šiaulių r. savivaldybių administracijos</t>
    </r>
  </si>
  <si>
    <t xml:space="preserve"> R –  Bendrai teikiamų viešųjų paslaugų skaičius, vnt.</t>
  </si>
  <si>
    <t xml:space="preserve"> R –  R –  Bendrai teikiamų viešųjų paslaugų skaičius, vnt.</t>
  </si>
  <si>
    <t xml:space="preserve"> R –   Bendrai teikiamų viešųjų paslaugų skaičius, vnt.</t>
  </si>
  <si>
    <t xml:space="preserve"> R – Bendrai teikiamų viešųjų paslaugų skaičius, vnt.</t>
  </si>
  <si>
    <r>
      <rPr>
        <b/>
        <sz val="11"/>
        <rFont val="Times New Roman"/>
        <family val="1"/>
        <charset val="186"/>
      </rPr>
      <t>Jungtinės veiklos sutarties parengimas ir pasirašymas dėl Šiaulių regiono turizmo objektų infrastruktūros ir informacijos sklaidos pagerinimo.</t>
    </r>
    <r>
      <rPr>
        <sz val="11"/>
        <rFont val="Times New Roman"/>
        <family val="1"/>
      </rPr>
      <t xml:space="preserve">                                     Už bendrą veiklos valdymą, organizavimą, koordinavimą atsakinga Kelmės rajono savivaldybės administracija, o (Akmenės r., Joniškio r., Radviliškio r., Pakruojo r., Šiaulių miesto ir Šiaulių r. administracijos) prisidės prie veiklų vykdymo. Visi partneriai, koordinuojant Kelmės r. Turizmo
ir verslo informacijos centrui, kurs bendrą komunikacijos priemonių planą, formuos bendrus regiono turizmo  maršrutus.
Koordinatorius įgaliojamas vykdyti  regiono turizmo objektų infrastruktūros ir informacijos sklaidos pagerinimo veiksmų įgyvendinimo stebėseną bei koordinavimą, vertinti atliekamų veiksmų kokybę.  Visoms regiono savivaldybėms numatomos ir apibrėžiamos konkrečios atsakomybės ir įsipareigojimai įgyvendinant komunikacijos ir analizės veiklas, susijusias su regioninių turistinių maršrutų palaikymu ir bendra rinkodara, leidžiančias atskleisti regiono turistinį potencialą. Visos regiono savivaldybės užtikrins veiklų įgyvendinimą ir sklaidą naudodamosis savo infrastruktūra ir žmogiškaisiais ištekliais, į jų vykdymą įtraukiant turizmo, turizmo ir verslo informacijos centrus.</t>
    </r>
  </si>
  <si>
    <t>Akmenės r., Joniškio r., Kelmės r., Pakruojo r., Radviliškio r. ir Šiaulių r. savivaldybių administracijos</t>
  </si>
  <si>
    <t>R – Dviračiams skirtos infrastruktūros naudotojų skaičius per metus (naudotojai per metus)</t>
  </si>
  <si>
    <t>P – Dviračiams skirta infrastruktūra, kuriai suteikta parama (kilometrai)</t>
  </si>
  <si>
    <t>Šiaulės kalno pritaikymas lankomumui (turistinis maršrutas "Kelionė Šiaulių regiono istorinėmis vietomis")</t>
  </si>
  <si>
    <t>Šeduvos žydų senųjų kapinių prieigos (Šeduvos m., Radviliškio r.). Planuojamos veiklos:                                               1. Šeduvos m. gatvės atkarpos nuo 0,0 km iki 0,28 km tarp Kėdainių ir Žvejų gatvių statybos bei Žvejų g. aplinkelio nuo 0,0 km iki 0,57 km kapitalinio remonto darbai;                                                               2. Pėsčiųjų ir dviračių takų 1,35 km.  įrengimas (rekonstruojant esamus pėsčiųjų takus) nuo Šeduvos m. autobusų stotelės (Vytauto g. 28, Šeduvos m., Radviliškio r. sav.) iki Šeduvos žydų senųjų kapinių ir "Dingusio Štetlo" muziejaus.</t>
  </si>
  <si>
    <t>Šiaulės kalno prieigų ( 55.642519, 23.419238) infrastruktūros gerinimas. Planuojamos veiklos: vietinės reikšmės kelio (žvyrkelio danga) rekonstrukcija (1,32 km) (nuo rajoninio kelio Šiaulėnai – Šaukotas – Pašušvys (3405) iki automobilių stovėjimo aikštelės ties apžvalgos bokštu).</t>
  </si>
  <si>
    <r>
      <rPr>
        <b/>
        <sz val="11"/>
        <rFont val="Times New Roman"/>
        <family val="1"/>
        <charset val="186"/>
      </rPr>
      <t>Jungtinės veiklos sutarties parengimas ir pasirašymas dėl Šiaulių regiono viešojo keleivinio transporto sistemos efektyvumo padidinimo.</t>
    </r>
    <r>
      <rPr>
        <sz val="11"/>
        <rFont val="Times New Roman"/>
        <family val="1"/>
      </rPr>
      <t xml:space="preserve">  Įgyvendinant NI Šiaulių miesto savivaldybės administracija bus paskirta organizatoriumi ir koordinatoriumi  (Radviliškio r., Šiaulių m. ir Šiaulių r. savivaldybių teritorijose) atlikti viešojo keleivinio transporto sistemos efektyvumo padidinimo veiksmų įgyvendinimo stebėseną bei koordinavimą, vertinti atliekamų veiksmų kokybę. Visi partneriai susitars dėl vieningo savivaldybių elektroninio bilieto ir maršrutų planavimo sistemos valdymo, parengs bendrą komunikacijos priemonių planą, teiks informavimo ir konsultavimo paslaugas gyventojams, kaip naudotis sukurta vieninga savivaldybių elektroninio bilieto sistema. Kiekvienas iš partnerių prisidės prie bendros paslaugos teikimo, modernizuodami viešojo transporto infrastruktūrą. Šia sutartimi FZ savivaldybėms bus nustatyti konkretūs įsipareigojimai dėl FZ atliekamų veiksmų.</t>
    </r>
  </si>
  <si>
    <r>
      <rPr>
        <b/>
        <sz val="11"/>
        <rFont val="Times New Roman"/>
        <family val="1"/>
        <charset val="186"/>
      </rPr>
      <t>Jungtinės veiklos sutarties parengimas ir pasirašymas dėl Šiaulių regiono investicinio patrauklumo padidinimo ir verslui palankios aplinkos pagerinimo.</t>
    </r>
    <r>
      <rPr>
        <sz val="11"/>
        <rFont val="Times New Roman"/>
        <family val="1"/>
      </rPr>
      <t xml:space="preserve">    Šiaulių rajono savivaldybė bus paskirta už bendros veiklos organizavimą, visoms savivaldybėms nustatytos konkrečios funkcijos.                                                                                 1. Bendromis komunikacijos ir analizės veiklomis numatoma vykdyti rinkodaros priemones dėl investicinio patrauklumo padidinimo ir verslui palankios aplinkos pagerinimo veiksmų įgyvendinimo stebėseną bei koordinavimą, vertinti atliekamų veiksmų kokybę, numatytam veiksmų planui įgyvendinti. Nuolat atnaujinti ir tikslinti informaciją apie investicijoms parengtus sklypus ir iki jų įrengtą inžinerinę infrastruktūrą savivaldybių svetainėse ir palaikyti nuorodas į šią informaciją. Įgyvendinant NI, kiekvienos savivaldybės (Kelmės rajono, Radviliškio rajono ir Šiaulių rajono) administracijos potencialiems investuotojams bendrai teiks visą išsamią informaciją apie visose šiose savivaldybėse esančius investicijoms parengtus sklypus, iki jų ir juose įrengtus susisiekimo ir inžinerinės infrastruktūros objektus ir investavimo sąlygas.                                                                     2. Verslo skatinimo ir verslumo ugdymo  bendros veiklos koordinavimas. Akmenės rajono savivaldybės administracija, Joniškio rajono savivaldybės administracija  ir Šiaulių rajono savivaldybės administracijos prisidės prie veiklų vykdymo. Visi partneriai, koordinuojant Šiaulių rajono  savivaldybės administracijai, bendrai teiks informavimo, konsultavimo paslaugas gyventojams, MVĮ, nevyriausybinėms organizacijoms pagal pasirinktą specializaciją ir tam sukurtoje infrastruktūroje.</t>
    </r>
  </si>
  <si>
    <t xml:space="preserve">R – Metinis konsoliduotų viešųjų paslaugų vartotojų skaičius </t>
  </si>
  <si>
    <r>
      <t xml:space="preserve">2024-2029 M. </t>
    </r>
    <r>
      <rPr>
        <b/>
        <u/>
        <sz val="11"/>
        <rFont val="Times New Roman"/>
        <family val="1"/>
      </rPr>
      <t xml:space="preserve">ŠIAULIŲ REGIONO FUNKCINĖS ZONOS </t>
    </r>
    <r>
      <rPr>
        <b/>
        <sz val="11"/>
        <rFont val="Times New Roman"/>
        <family val="1"/>
      </rPr>
      <t xml:space="preserve">STRATEGIJOS "SAULĖ" ĮGYVENDINIMO VEIKSMŲ PLANAS   </t>
    </r>
    <r>
      <rPr>
        <b/>
        <i/>
        <sz val="11"/>
        <rFont val="Times New Roman"/>
        <family val="1"/>
      </rPr>
      <t>(Projektas)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</si>
</sst>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charset val="186"/>
      <scheme val="minor"/>
    </font>
    <font>
      <sz val="11"/>
      <name val="Times New Roman"/>
      <family val="1"/>
    </font>
    <font>
      <b/>
      <sz val="11"/>
      <name val="Times New Roman"/>
      <family val="1"/>
    </font>
    <font>
      <b/>
      <u/>
      <sz val="11"/>
      <name val="Times New Roman"/>
      <family val="1"/>
    </font>
    <font>
      <sz val="11"/>
      <color theme="1"/>
      <name val="Calibri"/>
      <family val="2"/>
      <charset val="186"/>
      <scheme val="minor"/>
    </font>
    <font>
      <sz val="11"/>
      <name val="Calibri"/>
      <family val="2"/>
      <charset val="186"/>
      <scheme val="minor"/>
    </font>
    <font>
      <sz val="1"/>
      <name val="Times New Roman"/>
      <family val="1"/>
    </font>
    <font>
      <sz val="8"/>
      <name val="Calibri"/>
      <family val="2"/>
      <charset val="186"/>
      <scheme val="minor"/>
    </font>
    <font>
      <sz val="11"/>
      <name val="Times New Roman"/>
      <family val="1"/>
      <charset val="186"/>
    </font>
    <font>
      <b/>
      <sz val="8"/>
      <color theme="1"/>
      <name val="Times New Roman"/>
      <family val="1"/>
      <charset val="186"/>
    </font>
    <font>
      <sz val="11"/>
      <color theme="1"/>
      <name val="Times New Roman"/>
      <family val="1"/>
      <charset val="186"/>
    </font>
    <font>
      <sz val="11"/>
      <color rgb="FFFF0000"/>
      <name val="Times New Roman"/>
      <family val="1"/>
    </font>
    <font>
      <sz val="11"/>
      <color rgb="FFFF0000"/>
      <name val="Times New Roman"/>
      <family val="1"/>
      <charset val="186"/>
    </font>
    <font>
      <b/>
      <sz val="11"/>
      <color rgb="FFFF0000"/>
      <name val="Times New Roman"/>
      <family val="1"/>
      <charset val="186"/>
    </font>
    <font>
      <b/>
      <sz val="11"/>
      <name val="Times New Roman"/>
      <family val="1"/>
      <charset val="186"/>
    </font>
    <font>
      <sz val="11"/>
      <color theme="1"/>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4" fillId="0" borderId="0" applyFont="0" applyFill="0" applyBorder="0" applyAlignment="0" applyProtection="0"/>
    <xf numFmtId="0" fontId="4" fillId="0" borderId="0"/>
  </cellStyleXfs>
  <cellXfs count="143">
    <xf numFmtId="0" fontId="0" fillId="0" borderId="0" xfId="0"/>
    <xf numFmtId="0" fontId="1" fillId="2" borderId="0" xfId="0" applyFont="1" applyFill="1"/>
    <xf numFmtId="0" fontId="1" fillId="2" borderId="1" xfId="0" applyFont="1" applyFill="1" applyBorder="1"/>
    <xf numFmtId="0" fontId="1" fillId="2" borderId="0" xfId="0" applyFont="1" applyFill="1" applyAlignment="1">
      <alignment horizontal="center" vertical="top"/>
    </xf>
    <xf numFmtId="3" fontId="1" fillId="2" borderId="0" xfId="0" applyNumberFormat="1" applyFont="1" applyFill="1" applyAlignment="1">
      <alignment horizontal="center" vertical="top"/>
    </xf>
    <xf numFmtId="0" fontId="1" fillId="2" borderId="1" xfId="0" applyFont="1" applyFill="1" applyBorder="1" applyAlignment="1">
      <alignment horizontal="center" wrapText="1"/>
    </xf>
    <xf numFmtId="3" fontId="1" fillId="2" borderId="1" xfId="0" applyNumberFormat="1" applyFont="1" applyFill="1" applyBorder="1" applyAlignment="1">
      <alignment horizontal="center" vertical="top" wrapText="1"/>
    </xf>
    <xf numFmtId="0" fontId="1" fillId="2" borderId="1" xfId="0" applyFont="1" applyFill="1" applyBorder="1" applyAlignment="1">
      <alignment wrapText="1"/>
    </xf>
    <xf numFmtId="0" fontId="1" fillId="2" borderId="1" xfId="0" applyFont="1" applyFill="1" applyBorder="1" applyAlignment="1">
      <alignment vertical="top" wrapText="1"/>
    </xf>
    <xf numFmtId="0" fontId="1" fillId="2" borderId="2" xfId="0" applyFont="1" applyFill="1" applyBorder="1"/>
    <xf numFmtId="3" fontId="2" fillId="2" borderId="1" xfId="0" applyNumberFormat="1" applyFont="1" applyFill="1" applyBorder="1" applyAlignment="1">
      <alignment horizontal="center" vertical="top"/>
    </xf>
    <xf numFmtId="3"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vertical="top" wrapText="1"/>
    </xf>
    <xf numFmtId="0" fontId="1" fillId="2" borderId="4" xfId="0" applyFont="1" applyFill="1" applyBorder="1" applyAlignment="1">
      <alignment vertical="top" wrapText="1"/>
    </xf>
    <xf numFmtId="3" fontId="1" fillId="2" borderId="1" xfId="0" applyNumberFormat="1" applyFont="1" applyFill="1" applyBorder="1" applyAlignment="1">
      <alignment horizontal="center" vertical="center" wrapText="1"/>
    </xf>
    <xf numFmtId="0" fontId="1" fillId="2" borderId="0" xfId="0" applyFont="1" applyFill="1" applyAlignment="1">
      <alignment wrapText="1"/>
    </xf>
    <xf numFmtId="3" fontId="1" fillId="2" borderId="1" xfId="0" applyNumberFormat="1" applyFont="1" applyFill="1" applyBorder="1" applyAlignment="1">
      <alignment horizontal="center" vertical="top"/>
    </xf>
    <xf numFmtId="3"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8" fillId="2" borderId="1" xfId="0" applyFont="1" applyFill="1" applyBorder="1" applyAlignment="1">
      <alignment horizontal="center" vertical="top" wrapText="1"/>
    </xf>
    <xf numFmtId="0" fontId="6" fillId="2" borderId="1" xfId="0" applyFont="1" applyFill="1" applyBorder="1" applyAlignment="1">
      <alignment wrapText="1"/>
    </xf>
    <xf numFmtId="0" fontId="9" fillId="0" borderId="0" xfId="0" applyFont="1"/>
    <xf numFmtId="0" fontId="9" fillId="0" borderId="1" xfId="0" applyFont="1" applyBorder="1" applyAlignment="1">
      <alignment vertical="center"/>
    </xf>
    <xf numFmtId="3" fontId="2" fillId="2" borderId="0" xfId="0" applyNumberFormat="1" applyFont="1" applyFill="1" applyAlignment="1">
      <alignment horizontal="center" vertical="top"/>
    </xf>
    <xf numFmtId="0" fontId="1" fillId="2" borderId="2" xfId="0" applyFont="1" applyFill="1" applyBorder="1" applyAlignment="1">
      <alignment horizontal="left" vertical="top" wrapText="1"/>
    </xf>
    <xf numFmtId="0" fontId="1" fillId="2" borderId="0" xfId="0" applyFont="1" applyFill="1" applyAlignment="1">
      <alignment horizontal="left" vertical="top"/>
    </xf>
    <xf numFmtId="0" fontId="1" fillId="2" borderId="1" xfId="0" applyFont="1" applyFill="1" applyBorder="1" applyAlignment="1">
      <alignment horizontal="left" vertical="top"/>
    </xf>
    <xf numFmtId="0" fontId="13" fillId="2" borderId="1" xfId="0" applyFont="1" applyFill="1" applyBorder="1" applyAlignment="1">
      <alignment vertical="center"/>
    </xf>
    <xf numFmtId="0" fontId="12" fillId="2" borderId="1" xfId="0" applyFont="1" applyFill="1" applyBorder="1" applyAlignment="1">
      <alignment vertical="center"/>
    </xf>
    <xf numFmtId="0" fontId="13" fillId="2" borderId="1" xfId="0" applyFont="1" applyFill="1" applyBorder="1" applyAlignment="1">
      <alignment vertical="center" wrapText="1"/>
    </xf>
    <xf numFmtId="0" fontId="11" fillId="2" borderId="1" xfId="0" applyFont="1" applyFill="1" applyBorder="1" applyAlignment="1">
      <alignment vertical="center" wrapText="1"/>
    </xf>
    <xf numFmtId="0" fontId="8" fillId="0" borderId="1" xfId="0" applyFont="1" applyBorder="1" applyAlignment="1">
      <alignment horizontal="center" vertical="top" wrapText="1"/>
    </xf>
    <xf numFmtId="0" fontId="2" fillId="2" borderId="1" xfId="0" applyFont="1" applyFill="1" applyBorder="1" applyAlignment="1">
      <alignment horizontal="left" vertical="top" wrapText="1"/>
    </xf>
    <xf numFmtId="0" fontId="1"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xf numFmtId="0" fontId="1" fillId="2" borderId="6" xfId="0" applyFont="1" applyFill="1" applyBorder="1" applyAlignment="1">
      <alignment vertical="top" wrapText="1"/>
    </xf>
    <xf numFmtId="0" fontId="11" fillId="2" borderId="4" xfId="0" applyFont="1" applyFill="1" applyBorder="1" applyAlignment="1">
      <alignment vertical="center" wrapText="1"/>
    </xf>
    <xf numFmtId="0" fontId="1" fillId="2" borderId="3" xfId="0" applyFont="1" applyFill="1" applyBorder="1"/>
    <xf numFmtId="0" fontId="1" fillId="2" borderId="4" xfId="0" applyFont="1" applyFill="1" applyBorder="1"/>
    <xf numFmtId="0" fontId="1" fillId="0" borderId="2" xfId="0" applyFont="1" applyBorder="1" applyAlignment="1">
      <alignment horizontal="left" vertical="top" wrapText="1"/>
    </xf>
    <xf numFmtId="3" fontId="1" fillId="2" borderId="1" xfId="0" applyNumberFormat="1"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3" fontId="1" fillId="2" borderId="1" xfId="0" applyNumberFormat="1" applyFont="1" applyFill="1" applyBorder="1" applyAlignment="1">
      <alignment horizontal="left" vertical="top"/>
    </xf>
    <xf numFmtId="0" fontId="11" fillId="2" borderId="1" xfId="0" applyFont="1" applyFill="1" applyBorder="1" applyAlignment="1">
      <alignment horizontal="center" vertical="top" wrapText="1"/>
    </xf>
    <xf numFmtId="3" fontId="1" fillId="0" borderId="2" xfId="1" applyNumberFormat="1" applyFont="1" applyFill="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3" fontId="1" fillId="0" borderId="2" xfId="0" applyNumberFormat="1" applyFont="1" applyBorder="1" applyAlignment="1">
      <alignment horizontal="center" vertical="top" wrapTex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4" xfId="0" applyFont="1" applyBorder="1" applyAlignment="1">
      <alignment horizontal="center" vertical="top"/>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3" fontId="10" fillId="0" borderId="2" xfId="0" applyNumberFormat="1" applyFont="1" applyBorder="1" applyAlignment="1">
      <alignment horizontal="center" vertical="top"/>
    </xf>
    <xf numFmtId="3" fontId="10" fillId="0" borderId="4" xfId="0" applyNumberFormat="1" applyFont="1" applyBorder="1" applyAlignment="1">
      <alignment horizontal="center" vertical="top"/>
    </xf>
    <xf numFmtId="0" fontId="1" fillId="2" borderId="2" xfId="0" applyFont="1" applyFill="1" applyBorder="1" applyAlignment="1">
      <alignment horizontal="center" vertical="top"/>
    </xf>
    <xf numFmtId="0" fontId="1" fillId="2" borderId="4" xfId="0" applyFont="1" applyFill="1" applyBorder="1" applyAlignment="1">
      <alignment horizontal="center" vertical="top"/>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8" fillId="0" borderId="2" xfId="0" applyFont="1" applyBorder="1" applyAlignment="1">
      <alignment horizontal="left" vertical="top" wrapText="1"/>
    </xf>
    <xf numFmtId="0" fontId="1" fillId="0" borderId="4" xfId="0" applyFont="1" applyBorder="1" applyAlignment="1">
      <alignment horizontal="left" vertical="top" wrapText="1"/>
    </xf>
    <xf numFmtId="3" fontId="1" fillId="2" borderId="2" xfId="0" applyNumberFormat="1" applyFont="1" applyFill="1" applyBorder="1" applyAlignment="1">
      <alignment horizontal="center" vertical="top" wrapText="1"/>
    </xf>
    <xf numFmtId="3" fontId="1" fillId="2" borderId="3"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3" xfId="0" applyFont="1" applyFill="1" applyBorder="1" applyAlignment="1">
      <alignment horizontal="left" vertical="top" wrapText="1"/>
    </xf>
    <xf numFmtId="49" fontId="8" fillId="2" borderId="2" xfId="0" applyNumberFormat="1" applyFont="1" applyFill="1" applyBorder="1" applyAlignment="1">
      <alignment horizontal="left" vertical="top" wrapText="1"/>
    </xf>
    <xf numFmtId="49" fontId="8" fillId="2" borderId="3" xfId="0" applyNumberFormat="1" applyFont="1" applyFill="1" applyBorder="1" applyAlignment="1">
      <alignment horizontal="left" vertical="top" wrapText="1"/>
    </xf>
    <xf numFmtId="49" fontId="8" fillId="2" borderId="4" xfId="0" applyNumberFormat="1" applyFont="1" applyFill="1" applyBorder="1" applyAlignment="1">
      <alignment horizontal="left" vertical="top"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4" xfId="0" applyFont="1" applyFill="1" applyBorder="1" applyAlignment="1">
      <alignment horizontal="left" vertical="top" wrapText="1"/>
    </xf>
    <xf numFmtId="0" fontId="1" fillId="2" borderId="4" xfId="0" applyFont="1" applyFill="1" applyBorder="1" applyAlignment="1">
      <alignment horizontal="left" vertical="top"/>
    </xf>
    <xf numFmtId="3" fontId="1" fillId="0" borderId="2" xfId="0" applyNumberFormat="1" applyFont="1" applyBorder="1" applyAlignment="1">
      <alignment horizontal="center" vertical="top"/>
    </xf>
    <xf numFmtId="3" fontId="1" fillId="0" borderId="4" xfId="0" applyNumberFormat="1" applyFont="1" applyBorder="1" applyAlignment="1">
      <alignment horizontal="center" vertical="top"/>
    </xf>
    <xf numFmtId="0" fontId="1" fillId="0" borderId="4" xfId="0" applyFont="1" applyBorder="1" applyAlignment="1">
      <alignment horizontal="center" vertical="top"/>
    </xf>
    <xf numFmtId="0" fontId="1" fillId="0" borderId="4" xfId="0" applyFont="1" applyBorder="1" applyAlignment="1">
      <alignment horizontal="center" vertical="top" wrapText="1"/>
    </xf>
    <xf numFmtId="0" fontId="8" fillId="0" borderId="4" xfId="0" applyFont="1" applyBorder="1" applyAlignment="1">
      <alignment horizontal="left" vertical="top" wrapText="1"/>
    </xf>
    <xf numFmtId="0" fontId="1" fillId="2" borderId="3" xfId="0" applyFont="1" applyFill="1" applyBorder="1" applyAlignment="1">
      <alignment horizontal="center" vertical="top" wrapText="1"/>
    </xf>
    <xf numFmtId="0" fontId="1" fillId="0" borderId="3" xfId="0" applyFont="1" applyBorder="1" applyAlignment="1">
      <alignment horizontal="center" vertical="top" wrapText="1"/>
    </xf>
    <xf numFmtId="3" fontId="1" fillId="0" borderId="3" xfId="0" applyNumberFormat="1" applyFont="1" applyBorder="1" applyAlignment="1">
      <alignment horizontal="center" vertical="top" wrapText="1"/>
    </xf>
    <xf numFmtId="3" fontId="1" fillId="2" borderId="2" xfId="1" applyNumberFormat="1" applyFont="1" applyFill="1" applyBorder="1" applyAlignment="1">
      <alignment horizontal="center" vertical="top" wrapText="1"/>
    </xf>
    <xf numFmtId="3" fontId="1" fillId="2" borderId="3" xfId="1" applyNumberFormat="1" applyFont="1" applyFill="1" applyBorder="1" applyAlignment="1">
      <alignment horizontal="center"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3" fontId="1" fillId="2" borderId="4" xfId="0" applyNumberFormat="1" applyFont="1" applyFill="1" applyBorder="1" applyAlignment="1">
      <alignment horizontal="center" vertical="top" wrapText="1"/>
    </xf>
    <xf numFmtId="3" fontId="1" fillId="0" borderId="4" xfId="0" applyNumberFormat="1" applyFont="1" applyBorder="1" applyAlignment="1">
      <alignment horizontal="center"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5" fillId="2" borderId="3" xfId="0" applyFont="1" applyFill="1" applyBorder="1" applyAlignment="1">
      <alignment vertical="top" wrapText="1"/>
    </xf>
    <xf numFmtId="49" fontId="1" fillId="2" borderId="2" xfId="0" applyNumberFormat="1" applyFont="1" applyFill="1" applyBorder="1" applyAlignment="1">
      <alignment vertical="top" wrapText="1"/>
    </xf>
    <xf numFmtId="49" fontId="1" fillId="2" borderId="3" xfId="0" applyNumberFormat="1" applyFont="1" applyFill="1" applyBorder="1" applyAlignment="1">
      <alignment vertical="top" wrapText="1"/>
    </xf>
    <xf numFmtId="0" fontId="1" fillId="2" borderId="3" xfId="0" applyFont="1" applyFill="1" applyBorder="1" applyAlignment="1">
      <alignment vertical="top"/>
    </xf>
    <xf numFmtId="0" fontId="8" fillId="2" borderId="3" xfId="0" applyFont="1" applyFill="1" applyBorder="1" applyAlignment="1">
      <alignment horizontal="left" vertical="top" wrapText="1"/>
    </xf>
    <xf numFmtId="0" fontId="5" fillId="2" borderId="3" xfId="0" applyFont="1" applyFill="1" applyBorder="1" applyAlignment="1">
      <alignment vertical="top"/>
    </xf>
    <xf numFmtId="0" fontId="5" fillId="2" borderId="3" xfId="0" applyFont="1" applyFill="1" applyBorder="1"/>
    <xf numFmtId="49" fontId="1" fillId="2" borderId="2"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49" fontId="1" fillId="2" borderId="4" xfId="0" applyNumberFormat="1" applyFont="1" applyFill="1" applyBorder="1" applyAlignment="1">
      <alignment horizontal="left" vertical="top" wrapText="1"/>
    </xf>
    <xf numFmtId="0" fontId="1" fillId="0" borderId="3" xfId="0" applyFont="1" applyBorder="1" applyAlignment="1">
      <alignment horizontal="left" vertical="top" wrapText="1"/>
    </xf>
    <xf numFmtId="3" fontId="1" fillId="2" borderId="1" xfId="0" applyNumberFormat="1"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1" fillId="2" borderId="1"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3" fontId="1" fillId="2" borderId="4" xfId="1" applyNumberFormat="1" applyFont="1" applyFill="1" applyBorder="1" applyAlignment="1">
      <alignment horizontal="center" vertical="top"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0" xfId="0" applyFont="1" applyFill="1" applyAlignment="1">
      <alignment wrapText="1"/>
    </xf>
    <xf numFmtId="0" fontId="2" fillId="2" borderId="0" xfId="0" applyFont="1" applyFill="1" applyAlignment="1">
      <alignment horizontal="center"/>
    </xf>
    <xf numFmtId="0" fontId="2" fillId="2" borderId="5" xfId="0" applyFont="1" applyFill="1" applyBorder="1" applyAlignment="1">
      <alignment horizontal="left"/>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top"/>
    </xf>
    <xf numFmtId="3" fontId="1" fillId="2" borderId="1" xfId="0" applyNumberFormat="1" applyFont="1" applyFill="1" applyBorder="1" applyAlignment="1">
      <alignment horizontal="center" vertical="top"/>
    </xf>
    <xf numFmtId="3" fontId="1" fillId="2" borderId="2" xfId="0" applyNumberFormat="1" applyFont="1" applyFill="1" applyBorder="1" applyAlignment="1">
      <alignment horizontal="center" vertical="top"/>
    </xf>
    <xf numFmtId="3" fontId="1" fillId="2" borderId="4" xfId="0" applyNumberFormat="1" applyFont="1" applyFill="1" applyBorder="1" applyAlignment="1">
      <alignment horizontal="center" vertical="top"/>
    </xf>
    <xf numFmtId="0" fontId="12" fillId="2" borderId="2" xfId="0" applyFont="1" applyFill="1" applyBorder="1" applyAlignment="1">
      <alignment horizontal="center" vertical="top" wrapText="1"/>
    </xf>
    <xf numFmtId="0" fontId="12" fillId="2" borderId="4" xfId="0" applyFont="1" applyFill="1" applyBorder="1" applyAlignment="1">
      <alignment horizontal="center" vertical="top" wrapText="1"/>
    </xf>
  </cellXfs>
  <cellStyles count="3">
    <cellStyle name="Įprastas" xfId="0" builtinId="0"/>
    <cellStyle name="Kablelis" xfId="1" builtinId="3"/>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ip365-my.sharepoint.com/personal/s_kogan_eip_lt/Documents/Desktop/Kaunas%20tvarios%20pletros%20strategija/st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Report"/>
      <sheetName val="Sheet1"/>
      <sheetName val="Sheet2"/>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7"/>
  <sheetViews>
    <sheetView tabSelected="1" zoomScale="85" zoomScaleNormal="85" workbookViewId="0">
      <selection activeCell="H4" sqref="H4:K4"/>
    </sheetView>
  </sheetViews>
  <sheetFormatPr defaultColWidth="8.85546875" defaultRowHeight="15" x14ac:dyDescent="0.25"/>
  <cols>
    <col min="1" max="1" width="12.28515625" style="3" customWidth="1"/>
    <col min="2" max="2" width="17" style="1" customWidth="1"/>
    <col min="3" max="3" width="50.85546875" style="1" customWidth="1"/>
    <col min="4" max="5" width="12.28515625" style="1" customWidth="1"/>
    <col min="6" max="6" width="12.28515625" style="3" customWidth="1"/>
    <col min="7" max="7" width="13.42578125" style="3" customWidth="1"/>
    <col min="8" max="9" width="14.140625" style="4" bestFit="1" customWidth="1"/>
    <col min="10" max="10" width="12.42578125" style="4" customWidth="1"/>
    <col min="11" max="11" width="13.42578125" style="4" customWidth="1"/>
    <col min="12" max="12" width="24" style="32" customWidth="1"/>
    <col min="13" max="14" width="10.7109375" style="3" customWidth="1"/>
    <col min="15" max="15" width="11.7109375" style="1" customWidth="1"/>
    <col min="16" max="16" width="36.140625" style="1" customWidth="1"/>
    <col min="17" max="16384" width="8.85546875" style="1"/>
  </cols>
  <sheetData>
    <row r="1" spans="1:16" ht="58.15" customHeight="1" x14ac:dyDescent="0.25">
      <c r="M1" s="133"/>
      <c r="N1" s="133"/>
      <c r="O1" s="133"/>
    </row>
    <row r="2" spans="1:16" ht="29.45" customHeight="1" x14ac:dyDescent="0.25">
      <c r="A2" s="134" t="s">
        <v>248</v>
      </c>
      <c r="B2" s="134"/>
      <c r="C2" s="134"/>
      <c r="D2" s="134"/>
      <c r="E2" s="134"/>
      <c r="F2" s="134"/>
      <c r="G2" s="134"/>
      <c r="H2" s="134"/>
      <c r="I2" s="134"/>
      <c r="J2" s="134"/>
      <c r="K2" s="134"/>
      <c r="L2" s="134"/>
      <c r="M2" s="134"/>
      <c r="N2" s="134"/>
      <c r="O2" s="134"/>
    </row>
    <row r="3" spans="1:16" ht="13.9" x14ac:dyDescent="0.25">
      <c r="A3" s="135" t="s">
        <v>102</v>
      </c>
      <c r="B3" s="135"/>
      <c r="C3" s="135"/>
      <c r="D3" s="135"/>
      <c r="E3" s="135"/>
      <c r="F3" s="135"/>
      <c r="G3" s="135"/>
      <c r="H3" s="135"/>
      <c r="I3" s="135"/>
      <c r="J3" s="135"/>
      <c r="K3" s="135"/>
      <c r="L3" s="135"/>
      <c r="M3" s="135"/>
      <c r="N3" s="135"/>
      <c r="O3" s="135"/>
    </row>
    <row r="4" spans="1:16" ht="82.9" customHeight="1" x14ac:dyDescent="0.25">
      <c r="A4" s="63" t="s">
        <v>0</v>
      </c>
      <c r="B4" s="124" t="s">
        <v>16</v>
      </c>
      <c r="C4" s="124" t="s">
        <v>1</v>
      </c>
      <c r="D4" s="124" t="s">
        <v>17</v>
      </c>
      <c r="E4" s="124" t="s">
        <v>2</v>
      </c>
      <c r="F4" s="75" t="s">
        <v>3</v>
      </c>
      <c r="G4" s="75"/>
      <c r="H4" s="123" t="s">
        <v>14</v>
      </c>
      <c r="I4" s="123"/>
      <c r="J4" s="123"/>
      <c r="K4" s="123"/>
      <c r="L4" s="75" t="s">
        <v>4</v>
      </c>
      <c r="M4" s="75"/>
      <c r="N4" s="75"/>
      <c r="O4" s="124" t="s">
        <v>5</v>
      </c>
      <c r="P4" s="120" t="s">
        <v>37</v>
      </c>
    </row>
    <row r="5" spans="1:16" ht="41.45" customHeight="1" x14ac:dyDescent="0.25">
      <c r="A5" s="92"/>
      <c r="B5" s="136"/>
      <c r="C5" s="136"/>
      <c r="D5" s="136"/>
      <c r="E5" s="136"/>
      <c r="F5" s="63" t="s">
        <v>6</v>
      </c>
      <c r="G5" s="63" t="s">
        <v>7</v>
      </c>
      <c r="H5" s="121" t="s">
        <v>8</v>
      </c>
      <c r="I5" s="123" t="s">
        <v>9</v>
      </c>
      <c r="J5" s="123"/>
      <c r="K5" s="123"/>
      <c r="L5" s="124" t="s">
        <v>10</v>
      </c>
      <c r="M5" s="124" t="s">
        <v>11</v>
      </c>
      <c r="N5" s="124" t="s">
        <v>12</v>
      </c>
      <c r="O5" s="136"/>
      <c r="P5" s="120"/>
    </row>
    <row r="6" spans="1:16" ht="96.6" customHeight="1" x14ac:dyDescent="0.25">
      <c r="A6" s="64"/>
      <c r="B6" s="125"/>
      <c r="C6" s="125"/>
      <c r="D6" s="125"/>
      <c r="E6" s="125"/>
      <c r="F6" s="64"/>
      <c r="G6" s="64"/>
      <c r="H6" s="122"/>
      <c r="I6" s="21" t="s">
        <v>13</v>
      </c>
      <c r="J6" s="21" t="s">
        <v>19</v>
      </c>
      <c r="K6" s="21" t="s">
        <v>15</v>
      </c>
      <c r="L6" s="125"/>
      <c r="M6" s="125"/>
      <c r="N6" s="125"/>
      <c r="O6" s="125"/>
      <c r="P6" s="120"/>
    </row>
    <row r="7" spans="1:16" ht="13.9" x14ac:dyDescent="0.25">
      <c r="A7" s="5">
        <v>1</v>
      </c>
      <c r="B7" s="5">
        <v>2</v>
      </c>
      <c r="C7" s="5">
        <v>3</v>
      </c>
      <c r="D7" s="5">
        <v>4</v>
      </c>
      <c r="E7" s="5">
        <v>5</v>
      </c>
      <c r="F7" s="18">
        <v>6</v>
      </c>
      <c r="G7" s="18">
        <v>7</v>
      </c>
      <c r="H7" s="6">
        <v>8</v>
      </c>
      <c r="I7" s="6">
        <v>9</v>
      </c>
      <c r="J7" s="6">
        <v>10</v>
      </c>
      <c r="K7" s="6">
        <v>11</v>
      </c>
      <c r="L7" s="13">
        <v>12</v>
      </c>
      <c r="M7" s="18">
        <v>13</v>
      </c>
      <c r="N7" s="18">
        <v>14</v>
      </c>
      <c r="O7" s="5">
        <v>15</v>
      </c>
      <c r="P7" s="2"/>
    </row>
    <row r="8" spans="1:16" ht="13.9" x14ac:dyDescent="0.25">
      <c r="A8" s="97" t="s">
        <v>20</v>
      </c>
      <c r="B8" s="97"/>
      <c r="C8" s="97"/>
      <c r="D8" s="97"/>
      <c r="E8" s="97"/>
      <c r="F8" s="97"/>
      <c r="G8" s="97"/>
      <c r="H8" s="97"/>
      <c r="I8" s="97"/>
      <c r="J8" s="97"/>
      <c r="K8" s="97"/>
      <c r="L8" s="97"/>
      <c r="M8" s="97"/>
      <c r="N8" s="97"/>
      <c r="O8" s="97"/>
      <c r="P8" s="2"/>
    </row>
    <row r="9" spans="1:16" x14ac:dyDescent="0.25">
      <c r="A9" s="129" t="s">
        <v>131</v>
      </c>
      <c r="B9" s="129"/>
      <c r="C9" s="129"/>
      <c r="D9" s="129"/>
      <c r="E9" s="129"/>
      <c r="F9" s="129"/>
      <c r="G9" s="129"/>
      <c r="H9" s="129"/>
      <c r="I9" s="129"/>
      <c r="J9" s="129"/>
      <c r="K9" s="129"/>
      <c r="L9" s="129"/>
      <c r="M9" s="129"/>
      <c r="N9" s="129"/>
      <c r="O9" s="129"/>
      <c r="P9" s="2"/>
    </row>
    <row r="10" spans="1:16" x14ac:dyDescent="0.25">
      <c r="A10" s="97" t="s">
        <v>18</v>
      </c>
      <c r="B10" s="97"/>
      <c r="C10" s="97"/>
      <c r="D10" s="97"/>
      <c r="E10" s="97"/>
      <c r="F10" s="97"/>
      <c r="G10" s="97"/>
      <c r="H10" s="97"/>
      <c r="I10" s="97"/>
      <c r="J10" s="97"/>
      <c r="K10" s="97"/>
      <c r="L10" s="97"/>
      <c r="M10" s="97"/>
      <c r="N10" s="97"/>
      <c r="O10" s="97"/>
      <c r="P10" s="2"/>
    </row>
    <row r="11" spans="1:16" ht="15" customHeight="1" x14ac:dyDescent="0.25">
      <c r="A11" s="130" t="s">
        <v>132</v>
      </c>
      <c r="B11" s="131"/>
      <c r="C11" s="131"/>
      <c r="D11" s="131"/>
      <c r="E11" s="131"/>
      <c r="F11" s="131"/>
      <c r="G11" s="131"/>
      <c r="H11" s="131"/>
      <c r="I11" s="131"/>
      <c r="J11" s="131"/>
      <c r="K11" s="131"/>
      <c r="L11" s="131"/>
      <c r="M11" s="131"/>
      <c r="N11" s="131"/>
      <c r="O11" s="132"/>
      <c r="P11" s="2"/>
    </row>
    <row r="12" spans="1:16" ht="105.6" customHeight="1" x14ac:dyDescent="0.25">
      <c r="A12" s="63" t="s">
        <v>41</v>
      </c>
      <c r="B12" s="69" t="s">
        <v>80</v>
      </c>
      <c r="C12" s="57" t="s">
        <v>179</v>
      </c>
      <c r="D12" s="63" t="s">
        <v>23</v>
      </c>
      <c r="E12" s="63" t="s">
        <v>29</v>
      </c>
      <c r="F12" s="63" t="s">
        <v>81</v>
      </c>
      <c r="G12" s="63" t="s">
        <v>82</v>
      </c>
      <c r="H12" s="95">
        <f>SUM(I12:K12)</f>
        <v>2720588.2352941176</v>
      </c>
      <c r="I12" s="95">
        <v>2312500</v>
      </c>
      <c r="J12" s="73">
        <v>0</v>
      </c>
      <c r="K12" s="95">
        <f>(I12*0.15)/0.85</f>
        <v>408088.23529411765</v>
      </c>
      <c r="L12" s="13" t="s">
        <v>136</v>
      </c>
      <c r="M12" s="18">
        <v>0</v>
      </c>
      <c r="N12" s="18">
        <v>1</v>
      </c>
      <c r="O12" s="8"/>
      <c r="P12" s="69" t="s">
        <v>143</v>
      </c>
    </row>
    <row r="13" spans="1:16" ht="106.5" customHeight="1" x14ac:dyDescent="0.25">
      <c r="A13" s="92"/>
      <c r="B13" s="76"/>
      <c r="C13" s="72"/>
      <c r="D13" s="92"/>
      <c r="E13" s="92"/>
      <c r="F13" s="92"/>
      <c r="G13" s="92"/>
      <c r="H13" s="96"/>
      <c r="I13" s="96"/>
      <c r="J13" s="74"/>
      <c r="K13" s="96"/>
      <c r="L13" s="13" t="s">
        <v>138</v>
      </c>
      <c r="M13" s="18">
        <v>0</v>
      </c>
      <c r="N13" s="18">
        <v>1750</v>
      </c>
      <c r="O13" s="8"/>
      <c r="P13" s="70"/>
    </row>
    <row r="14" spans="1:16" ht="138" customHeight="1" x14ac:dyDescent="0.25">
      <c r="A14" s="63" t="s">
        <v>31</v>
      </c>
      <c r="B14" s="69" t="s">
        <v>157</v>
      </c>
      <c r="C14" s="57" t="s">
        <v>180</v>
      </c>
      <c r="D14" s="63" t="s">
        <v>23</v>
      </c>
      <c r="E14" s="60" t="s">
        <v>230</v>
      </c>
      <c r="F14" s="63" t="s">
        <v>75</v>
      </c>
      <c r="G14" s="63" t="s">
        <v>82</v>
      </c>
      <c r="H14" s="95">
        <v>5700000</v>
      </c>
      <c r="I14" s="95">
        <v>4845000</v>
      </c>
      <c r="J14" s="73">
        <v>0</v>
      </c>
      <c r="K14" s="95">
        <f>+H14-I14</f>
        <v>855000</v>
      </c>
      <c r="L14" s="13" t="s">
        <v>136</v>
      </c>
      <c r="M14" s="18">
        <v>0</v>
      </c>
      <c r="N14" s="18">
        <v>1</v>
      </c>
      <c r="O14" s="8"/>
      <c r="P14" s="84" t="s">
        <v>158</v>
      </c>
    </row>
    <row r="15" spans="1:16" ht="122.25" customHeight="1" x14ac:dyDescent="0.25">
      <c r="A15" s="64"/>
      <c r="B15" s="70"/>
      <c r="C15" s="72"/>
      <c r="D15" s="64"/>
      <c r="E15" s="93"/>
      <c r="F15" s="64"/>
      <c r="G15" s="64"/>
      <c r="H15" s="126"/>
      <c r="I15" s="126"/>
      <c r="J15" s="99"/>
      <c r="K15" s="126"/>
      <c r="L15" s="13" t="s">
        <v>138</v>
      </c>
      <c r="M15" s="18">
        <v>0</v>
      </c>
      <c r="N15" s="18">
        <v>13450</v>
      </c>
      <c r="O15" s="8"/>
      <c r="P15" s="85"/>
    </row>
    <row r="16" spans="1:16" ht="95.45" customHeight="1" x14ac:dyDescent="0.25">
      <c r="A16" s="63" t="s">
        <v>42</v>
      </c>
      <c r="B16" s="69" t="s">
        <v>181</v>
      </c>
      <c r="C16" s="69" t="s">
        <v>182</v>
      </c>
      <c r="D16" s="63" t="s">
        <v>23</v>
      </c>
      <c r="E16" s="63" t="s">
        <v>27</v>
      </c>
      <c r="F16" s="63" t="s">
        <v>90</v>
      </c>
      <c r="G16" s="63" t="s">
        <v>91</v>
      </c>
      <c r="H16" s="95">
        <v>4200000</v>
      </c>
      <c r="I16" s="95">
        <f>+H16*0.85</f>
        <v>3570000</v>
      </c>
      <c r="J16" s="73">
        <v>0</v>
      </c>
      <c r="K16" s="95">
        <f>+H16-I16</f>
        <v>630000</v>
      </c>
      <c r="L16" s="13" t="s">
        <v>136</v>
      </c>
      <c r="M16" s="18">
        <v>0</v>
      </c>
      <c r="N16" s="18">
        <v>1</v>
      </c>
      <c r="O16" s="8"/>
      <c r="P16" s="141"/>
    </row>
    <row r="17" spans="1:16" ht="134.25" customHeight="1" x14ac:dyDescent="0.25">
      <c r="A17" s="92"/>
      <c r="B17" s="76"/>
      <c r="C17" s="70"/>
      <c r="D17" s="92"/>
      <c r="E17" s="92"/>
      <c r="F17" s="92"/>
      <c r="G17" s="92"/>
      <c r="H17" s="96"/>
      <c r="I17" s="96"/>
      <c r="J17" s="74"/>
      <c r="K17" s="96"/>
      <c r="L17" s="13" t="s">
        <v>138</v>
      </c>
      <c r="M17" s="15">
        <v>0</v>
      </c>
      <c r="N17" s="15">
        <v>3000</v>
      </c>
      <c r="O17" s="8"/>
      <c r="P17" s="142"/>
    </row>
    <row r="18" spans="1:16" ht="48.75" customHeight="1" x14ac:dyDescent="0.25">
      <c r="A18" s="63" t="s">
        <v>43</v>
      </c>
      <c r="B18" s="69" t="s">
        <v>215</v>
      </c>
      <c r="C18" s="57" t="s">
        <v>217</v>
      </c>
      <c r="D18" s="63" t="s">
        <v>23</v>
      </c>
      <c r="E18" s="63" t="s">
        <v>231</v>
      </c>
      <c r="F18" s="60" t="s">
        <v>73</v>
      </c>
      <c r="G18" s="60" t="s">
        <v>71</v>
      </c>
      <c r="H18" s="73">
        <v>1100000</v>
      </c>
      <c r="I18" s="73">
        <f>+H18*0.85</f>
        <v>935000</v>
      </c>
      <c r="J18" s="73">
        <v>0</v>
      </c>
      <c r="K18" s="73">
        <v>165000</v>
      </c>
      <c r="L18" s="13" t="s">
        <v>136</v>
      </c>
      <c r="M18" s="18">
        <v>0</v>
      </c>
      <c r="N18" s="18">
        <v>1</v>
      </c>
      <c r="O18" s="8"/>
      <c r="P18" s="127"/>
    </row>
    <row r="19" spans="1:16" ht="118.5" customHeight="1" x14ac:dyDescent="0.25">
      <c r="A19" s="92"/>
      <c r="B19" s="76"/>
      <c r="C19" s="72"/>
      <c r="D19" s="92"/>
      <c r="E19" s="92"/>
      <c r="F19" s="93"/>
      <c r="G19" s="93"/>
      <c r="H19" s="74"/>
      <c r="I19" s="74"/>
      <c r="J19" s="74"/>
      <c r="K19" s="74"/>
      <c r="L19" s="13" t="s">
        <v>139</v>
      </c>
      <c r="M19" s="18">
        <v>0</v>
      </c>
      <c r="N19" s="18">
        <v>10</v>
      </c>
      <c r="O19" s="8"/>
      <c r="P19" s="128"/>
    </row>
    <row r="20" spans="1:16" ht="108" customHeight="1" x14ac:dyDescent="0.25">
      <c r="A20" s="63" t="s">
        <v>44</v>
      </c>
      <c r="B20" s="69" t="s">
        <v>97</v>
      </c>
      <c r="C20" s="57" t="s">
        <v>218</v>
      </c>
      <c r="D20" s="63" t="s">
        <v>23</v>
      </c>
      <c r="E20" s="63" t="s">
        <v>26</v>
      </c>
      <c r="F20" s="63" t="s">
        <v>70</v>
      </c>
      <c r="G20" s="63" t="s">
        <v>82</v>
      </c>
      <c r="H20" s="73">
        <v>3000000</v>
      </c>
      <c r="I20" s="73">
        <v>2550000</v>
      </c>
      <c r="J20" s="73">
        <v>0</v>
      </c>
      <c r="K20" s="73">
        <v>450000</v>
      </c>
      <c r="L20" s="13" t="s">
        <v>136</v>
      </c>
      <c r="M20" s="18">
        <v>0</v>
      </c>
      <c r="N20" s="18">
        <v>1</v>
      </c>
      <c r="O20" s="8"/>
      <c r="P20" s="2"/>
    </row>
    <row r="21" spans="1:16" ht="139.5" customHeight="1" x14ac:dyDescent="0.25">
      <c r="A21" s="92"/>
      <c r="B21" s="76"/>
      <c r="C21" s="72"/>
      <c r="D21" s="92"/>
      <c r="E21" s="92"/>
      <c r="F21" s="92"/>
      <c r="G21" s="92"/>
      <c r="H21" s="74"/>
      <c r="I21" s="74"/>
      <c r="J21" s="74"/>
      <c r="K21" s="74"/>
      <c r="L21" s="13" t="s">
        <v>139</v>
      </c>
      <c r="M21" s="18">
        <v>0</v>
      </c>
      <c r="N21" s="18">
        <v>3.8</v>
      </c>
      <c r="O21" s="8"/>
      <c r="P21" s="2"/>
    </row>
    <row r="22" spans="1:16" ht="121.15" customHeight="1" x14ac:dyDescent="0.25">
      <c r="A22" s="63" t="s">
        <v>45</v>
      </c>
      <c r="B22" s="69" t="s">
        <v>144</v>
      </c>
      <c r="C22" s="57" t="s">
        <v>183</v>
      </c>
      <c r="D22" s="63" t="s">
        <v>23</v>
      </c>
      <c r="E22" s="63" t="s">
        <v>30</v>
      </c>
      <c r="F22" s="60" t="s">
        <v>75</v>
      </c>
      <c r="G22" s="60" t="s">
        <v>74</v>
      </c>
      <c r="H22" s="73">
        <v>500000</v>
      </c>
      <c r="I22" s="73">
        <v>425000</v>
      </c>
      <c r="J22" s="73">
        <v>0</v>
      </c>
      <c r="K22" s="73">
        <v>75000</v>
      </c>
      <c r="L22" s="13" t="s">
        <v>136</v>
      </c>
      <c r="M22" s="18">
        <v>0</v>
      </c>
      <c r="N22" s="18">
        <v>1</v>
      </c>
      <c r="O22" s="13"/>
      <c r="P22" s="84" t="s">
        <v>145</v>
      </c>
    </row>
    <row r="23" spans="1:16" ht="123.75" customHeight="1" x14ac:dyDescent="0.25">
      <c r="A23" s="64"/>
      <c r="B23" s="70"/>
      <c r="C23" s="72"/>
      <c r="D23" s="64"/>
      <c r="E23" s="64"/>
      <c r="F23" s="90"/>
      <c r="G23" s="90"/>
      <c r="H23" s="74"/>
      <c r="I23" s="74"/>
      <c r="J23" s="74"/>
      <c r="K23" s="74"/>
      <c r="L23" s="13" t="s">
        <v>247</v>
      </c>
      <c r="M23" s="18">
        <v>0</v>
      </c>
      <c r="N23" s="18">
        <v>560</v>
      </c>
      <c r="O23" s="13"/>
      <c r="P23" s="85"/>
    </row>
    <row r="24" spans="1:16" ht="62.45" customHeight="1" x14ac:dyDescent="0.25">
      <c r="A24" s="67" t="s">
        <v>168</v>
      </c>
      <c r="B24" s="69" t="s">
        <v>169</v>
      </c>
      <c r="C24" s="71" t="s">
        <v>246</v>
      </c>
      <c r="D24" s="63" t="s">
        <v>32</v>
      </c>
      <c r="E24" s="63" t="s">
        <v>239</v>
      </c>
      <c r="F24" s="63" t="s">
        <v>73</v>
      </c>
      <c r="G24" s="63" t="s">
        <v>75</v>
      </c>
      <c r="H24" s="65">
        <v>0</v>
      </c>
      <c r="I24" s="61">
        <v>0</v>
      </c>
      <c r="J24" s="63">
        <v>0</v>
      </c>
      <c r="K24" s="65">
        <v>0</v>
      </c>
      <c r="L24" s="31" t="s">
        <v>142</v>
      </c>
      <c r="M24" s="15">
        <v>0</v>
      </c>
      <c r="N24" s="15">
        <v>1</v>
      </c>
      <c r="O24" s="2"/>
      <c r="P24" s="2"/>
    </row>
    <row r="25" spans="1:16" ht="395.25" customHeight="1" x14ac:dyDescent="0.25">
      <c r="A25" s="68"/>
      <c r="B25" s="70"/>
      <c r="C25" s="72"/>
      <c r="D25" s="64"/>
      <c r="E25" s="64"/>
      <c r="F25" s="64"/>
      <c r="G25" s="64"/>
      <c r="H25" s="66"/>
      <c r="I25" s="62"/>
      <c r="J25" s="64"/>
      <c r="K25" s="66"/>
      <c r="L25" s="13" t="s">
        <v>234</v>
      </c>
      <c r="M25" s="18">
        <v>0</v>
      </c>
      <c r="N25" s="52">
        <v>1</v>
      </c>
      <c r="O25" s="2"/>
      <c r="P25" s="2"/>
    </row>
    <row r="26" spans="1:16" ht="87" customHeight="1" x14ac:dyDescent="0.25">
      <c r="A26" s="67" t="s">
        <v>170</v>
      </c>
      <c r="B26" s="69" t="s">
        <v>173</v>
      </c>
      <c r="C26" s="71" t="s">
        <v>226</v>
      </c>
      <c r="D26" s="63" t="s">
        <v>32</v>
      </c>
      <c r="E26" s="63" t="s">
        <v>239</v>
      </c>
      <c r="F26" s="63" t="s">
        <v>73</v>
      </c>
      <c r="G26" s="63" t="s">
        <v>75</v>
      </c>
      <c r="H26" s="65">
        <v>0</v>
      </c>
      <c r="I26" s="61">
        <v>0</v>
      </c>
      <c r="J26" s="63">
        <v>0</v>
      </c>
      <c r="K26" s="65">
        <v>0</v>
      </c>
      <c r="L26" s="31" t="s">
        <v>142</v>
      </c>
      <c r="M26" s="15">
        <v>0</v>
      </c>
      <c r="N26" s="15">
        <v>1</v>
      </c>
      <c r="O26" s="2"/>
      <c r="P26" s="2"/>
    </row>
    <row r="27" spans="1:16" ht="111.75" customHeight="1" x14ac:dyDescent="0.25">
      <c r="A27" s="68"/>
      <c r="B27" s="70"/>
      <c r="C27" s="72"/>
      <c r="D27" s="64"/>
      <c r="E27" s="64"/>
      <c r="F27" s="64"/>
      <c r="G27" s="64"/>
      <c r="H27" s="66"/>
      <c r="I27" s="62"/>
      <c r="J27" s="64"/>
      <c r="K27" s="66"/>
      <c r="L27" s="13" t="s">
        <v>235</v>
      </c>
      <c r="M27" s="18">
        <v>0</v>
      </c>
      <c r="N27" s="52">
        <v>1</v>
      </c>
      <c r="O27" s="2"/>
      <c r="P27" s="2"/>
    </row>
    <row r="28" spans="1:16" x14ac:dyDescent="0.25">
      <c r="A28" s="18" t="s">
        <v>22</v>
      </c>
      <c r="B28" s="13"/>
      <c r="C28" s="13"/>
      <c r="D28" s="13"/>
      <c r="E28" s="13"/>
      <c r="F28" s="13"/>
      <c r="G28" s="39" t="s">
        <v>104</v>
      </c>
      <c r="H28" s="10">
        <f>SUM(H12:H27)</f>
        <v>17220588.235294119</v>
      </c>
      <c r="I28" s="12">
        <f>SUM(I12:I27)</f>
        <v>14637500</v>
      </c>
      <c r="J28" s="13"/>
      <c r="K28" s="12">
        <f>SUM(K12:K27)</f>
        <v>2583088.2352941176</v>
      </c>
      <c r="L28" s="50"/>
      <c r="M28" s="18"/>
      <c r="N28" s="18"/>
      <c r="O28" s="13"/>
      <c r="P28" s="2"/>
    </row>
    <row r="29" spans="1:16" ht="13.9" customHeight="1" x14ac:dyDescent="0.25">
      <c r="A29" s="115" t="s">
        <v>21</v>
      </c>
      <c r="B29" s="116"/>
      <c r="C29" s="116"/>
      <c r="D29" s="116"/>
      <c r="E29" s="116"/>
      <c r="F29" s="116"/>
      <c r="G29" s="116"/>
      <c r="H29" s="116"/>
      <c r="I29" s="116"/>
      <c r="J29" s="116"/>
      <c r="K29" s="116"/>
      <c r="L29" s="116"/>
      <c r="M29" s="116"/>
      <c r="N29" s="116"/>
      <c r="O29" s="117"/>
      <c r="P29" s="2"/>
    </row>
    <row r="30" spans="1:16" ht="18" customHeight="1" x14ac:dyDescent="0.25">
      <c r="A30" s="98" t="s">
        <v>133</v>
      </c>
      <c r="B30" s="98"/>
      <c r="C30" s="98"/>
      <c r="D30" s="98"/>
      <c r="E30" s="98"/>
      <c r="F30" s="98"/>
      <c r="G30" s="98"/>
      <c r="H30" s="98"/>
      <c r="I30" s="98"/>
      <c r="J30" s="98"/>
      <c r="K30" s="98"/>
      <c r="L30" s="98"/>
      <c r="M30" s="98"/>
      <c r="N30" s="98"/>
      <c r="O30" s="98"/>
      <c r="P30" s="2"/>
    </row>
    <row r="31" spans="1:16" ht="180" customHeight="1" x14ac:dyDescent="0.25">
      <c r="A31" s="63" t="s">
        <v>46</v>
      </c>
      <c r="B31" s="69" t="s">
        <v>83</v>
      </c>
      <c r="C31" s="57" t="s">
        <v>98</v>
      </c>
      <c r="D31" s="63" t="s">
        <v>23</v>
      </c>
      <c r="E31" s="118" t="s">
        <v>232</v>
      </c>
      <c r="F31" s="63" t="s">
        <v>75</v>
      </c>
      <c r="G31" s="63" t="s">
        <v>82</v>
      </c>
      <c r="H31" s="73">
        <f>411765+350000+150000+294000+95000</f>
        <v>1300765</v>
      </c>
      <c r="I31" s="73">
        <f>+H31*0.85</f>
        <v>1105650.25</v>
      </c>
      <c r="J31" s="73">
        <v>0</v>
      </c>
      <c r="K31" s="73">
        <f>+H31-I31</f>
        <v>195114.75</v>
      </c>
      <c r="L31" s="13" t="s">
        <v>136</v>
      </c>
      <c r="M31" s="18">
        <v>0</v>
      </c>
      <c r="N31" s="18">
        <v>1</v>
      </c>
      <c r="O31" s="8"/>
      <c r="P31" s="80"/>
    </row>
    <row r="32" spans="1:16" ht="162.75" customHeight="1" x14ac:dyDescent="0.25">
      <c r="A32" s="92"/>
      <c r="B32" s="76"/>
      <c r="C32" s="72"/>
      <c r="D32" s="92"/>
      <c r="E32" s="119"/>
      <c r="F32" s="92"/>
      <c r="G32" s="92"/>
      <c r="H32" s="74"/>
      <c r="I32" s="74"/>
      <c r="J32" s="74"/>
      <c r="K32" s="74"/>
      <c r="L32" s="13" t="s">
        <v>138</v>
      </c>
      <c r="M32" s="18">
        <v>0</v>
      </c>
      <c r="N32" s="18">
        <v>73904</v>
      </c>
      <c r="O32" s="8"/>
      <c r="P32" s="81"/>
    </row>
    <row r="33" spans="1:16" ht="79.150000000000006" customHeight="1" x14ac:dyDescent="0.25">
      <c r="A33" s="63" t="s">
        <v>47</v>
      </c>
      <c r="B33" s="69" t="s">
        <v>184</v>
      </c>
      <c r="C33" s="71" t="s">
        <v>185</v>
      </c>
      <c r="D33" s="63" t="s">
        <v>23</v>
      </c>
      <c r="E33" s="63" t="s">
        <v>24</v>
      </c>
      <c r="F33" s="60" t="s">
        <v>73</v>
      </c>
      <c r="G33" s="60" t="s">
        <v>71</v>
      </c>
      <c r="H33" s="73">
        <v>3600000</v>
      </c>
      <c r="I33" s="73">
        <f>+H33*0.85</f>
        <v>3060000</v>
      </c>
      <c r="J33" s="73">
        <v>0</v>
      </c>
      <c r="K33" s="73">
        <v>540000</v>
      </c>
      <c r="L33" s="13" t="s">
        <v>136</v>
      </c>
      <c r="M33" s="18">
        <v>0</v>
      </c>
      <c r="N33" s="18">
        <v>1</v>
      </c>
      <c r="O33" s="8"/>
      <c r="P33" s="2"/>
    </row>
    <row r="34" spans="1:16" ht="159.75" customHeight="1" x14ac:dyDescent="0.25">
      <c r="A34" s="92"/>
      <c r="B34" s="76"/>
      <c r="C34" s="91"/>
      <c r="D34" s="92"/>
      <c r="E34" s="92"/>
      <c r="F34" s="93"/>
      <c r="G34" s="93"/>
      <c r="H34" s="74"/>
      <c r="I34" s="74"/>
      <c r="J34" s="74"/>
      <c r="K34" s="74"/>
      <c r="L34" s="13" t="s">
        <v>138</v>
      </c>
      <c r="M34" s="18">
        <v>0</v>
      </c>
      <c r="N34" s="18">
        <v>5000</v>
      </c>
      <c r="O34" s="8"/>
      <c r="P34" s="2"/>
    </row>
    <row r="35" spans="1:16" ht="49.5" customHeight="1" x14ac:dyDescent="0.25">
      <c r="A35" s="63" t="s">
        <v>48</v>
      </c>
      <c r="B35" s="69" t="s">
        <v>219</v>
      </c>
      <c r="C35" s="57" t="s">
        <v>220</v>
      </c>
      <c r="D35" s="63" t="s">
        <v>23</v>
      </c>
      <c r="E35" s="63" t="s">
        <v>24</v>
      </c>
      <c r="F35" s="60" t="s">
        <v>73</v>
      </c>
      <c r="G35" s="60" t="s">
        <v>71</v>
      </c>
      <c r="H35" s="73">
        <v>2000000</v>
      </c>
      <c r="I35" s="73">
        <f>+H35*0.85</f>
        <v>1700000</v>
      </c>
      <c r="J35" s="73">
        <v>0</v>
      </c>
      <c r="K35" s="73">
        <v>300000</v>
      </c>
      <c r="L35" s="13" t="s">
        <v>141</v>
      </c>
      <c r="M35" s="18">
        <v>0</v>
      </c>
      <c r="N35" s="18">
        <v>100000</v>
      </c>
      <c r="O35" s="8"/>
      <c r="P35" s="2"/>
    </row>
    <row r="36" spans="1:16" ht="49.5" customHeight="1" x14ac:dyDescent="0.25">
      <c r="A36" s="92"/>
      <c r="B36" s="76"/>
      <c r="C36" s="113"/>
      <c r="D36" s="92"/>
      <c r="E36" s="92"/>
      <c r="F36" s="93"/>
      <c r="G36" s="93"/>
      <c r="H36" s="74"/>
      <c r="I36" s="74"/>
      <c r="J36" s="74"/>
      <c r="K36" s="74"/>
      <c r="L36" s="13" t="s">
        <v>136</v>
      </c>
      <c r="M36" s="18">
        <v>0</v>
      </c>
      <c r="N36" s="18">
        <v>1</v>
      </c>
      <c r="O36" s="8"/>
      <c r="P36" s="2"/>
    </row>
    <row r="37" spans="1:16" ht="144" customHeight="1" x14ac:dyDescent="0.25">
      <c r="A37" s="92"/>
      <c r="B37" s="76"/>
      <c r="C37" s="72"/>
      <c r="D37" s="92"/>
      <c r="E37" s="92"/>
      <c r="F37" s="93"/>
      <c r="G37" s="93"/>
      <c r="H37" s="74"/>
      <c r="I37" s="74"/>
      <c r="J37" s="74"/>
      <c r="K37" s="74"/>
      <c r="L37" s="13" t="s">
        <v>139</v>
      </c>
      <c r="M37" s="18">
        <v>0</v>
      </c>
      <c r="N37" s="18">
        <v>10</v>
      </c>
      <c r="O37" s="8"/>
      <c r="P37" s="2"/>
    </row>
    <row r="38" spans="1:16" ht="48.75" customHeight="1" x14ac:dyDescent="0.25">
      <c r="A38" s="63" t="s">
        <v>49</v>
      </c>
      <c r="B38" s="69" t="s">
        <v>146</v>
      </c>
      <c r="C38" s="57" t="s">
        <v>221</v>
      </c>
      <c r="D38" s="63" t="s">
        <v>23</v>
      </c>
      <c r="E38" s="63" t="s">
        <v>24</v>
      </c>
      <c r="F38" s="60" t="s">
        <v>73</v>
      </c>
      <c r="G38" s="60" t="s">
        <v>71</v>
      </c>
      <c r="H38" s="73">
        <v>700000</v>
      </c>
      <c r="I38" s="73">
        <f>+H38*0.85</f>
        <v>595000</v>
      </c>
      <c r="J38" s="73">
        <v>0</v>
      </c>
      <c r="K38" s="73">
        <v>105000</v>
      </c>
      <c r="L38" s="13" t="s">
        <v>135</v>
      </c>
      <c r="M38" s="18">
        <v>0</v>
      </c>
      <c r="N38" s="18">
        <v>10000</v>
      </c>
      <c r="O38" s="8"/>
      <c r="P38" s="2"/>
    </row>
    <row r="39" spans="1:16" ht="50.25" customHeight="1" x14ac:dyDescent="0.25">
      <c r="A39" s="92"/>
      <c r="B39" s="76"/>
      <c r="C39" s="113"/>
      <c r="D39" s="92"/>
      <c r="E39" s="92"/>
      <c r="F39" s="93"/>
      <c r="G39" s="93"/>
      <c r="H39" s="74"/>
      <c r="I39" s="74"/>
      <c r="J39" s="74"/>
      <c r="K39" s="74"/>
      <c r="L39" s="13" t="s">
        <v>136</v>
      </c>
      <c r="M39" s="18">
        <v>0</v>
      </c>
      <c r="N39" s="18">
        <v>1</v>
      </c>
      <c r="O39" s="8"/>
      <c r="P39" s="2"/>
    </row>
    <row r="40" spans="1:16" ht="138" customHeight="1" x14ac:dyDescent="0.25">
      <c r="A40" s="92"/>
      <c r="B40" s="76"/>
      <c r="C40" s="72"/>
      <c r="D40" s="92"/>
      <c r="E40" s="92"/>
      <c r="F40" s="93"/>
      <c r="G40" s="93"/>
      <c r="H40" s="74"/>
      <c r="I40" s="74"/>
      <c r="J40" s="74"/>
      <c r="K40" s="74"/>
      <c r="L40" s="13" t="s">
        <v>139</v>
      </c>
      <c r="M40" s="18">
        <v>0</v>
      </c>
      <c r="N40" s="18">
        <v>1</v>
      </c>
      <c r="O40" s="8"/>
      <c r="P40" s="2"/>
    </row>
    <row r="41" spans="1:16" ht="47.25" customHeight="1" x14ac:dyDescent="0.25">
      <c r="A41" s="63" t="s">
        <v>50</v>
      </c>
      <c r="B41" s="69" t="s">
        <v>214</v>
      </c>
      <c r="C41" s="69" t="s">
        <v>147</v>
      </c>
      <c r="D41" s="63" t="s">
        <v>23</v>
      </c>
      <c r="E41" s="63" t="s">
        <v>30</v>
      </c>
      <c r="F41" s="60" t="s">
        <v>75</v>
      </c>
      <c r="G41" s="60" t="s">
        <v>71</v>
      </c>
      <c r="H41" s="73">
        <v>900000</v>
      </c>
      <c r="I41" s="73">
        <f>+H41*0.85</f>
        <v>765000</v>
      </c>
      <c r="J41" s="73">
        <v>0</v>
      </c>
      <c r="K41" s="73">
        <f>+H41-I41</f>
        <v>135000</v>
      </c>
      <c r="L41" s="13" t="s">
        <v>141</v>
      </c>
      <c r="M41" s="18">
        <v>0</v>
      </c>
      <c r="N41" s="26">
        <v>10000</v>
      </c>
      <c r="O41" s="8"/>
      <c r="P41" s="35"/>
    </row>
    <row r="42" spans="1:16" ht="48" customHeight="1" x14ac:dyDescent="0.25">
      <c r="A42" s="92"/>
      <c r="B42" s="76"/>
      <c r="C42" s="76"/>
      <c r="D42" s="92"/>
      <c r="E42" s="92"/>
      <c r="F42" s="93"/>
      <c r="G42" s="93"/>
      <c r="H42" s="74"/>
      <c r="I42" s="74"/>
      <c r="J42" s="74"/>
      <c r="K42" s="74"/>
      <c r="L42" s="13" t="s">
        <v>136</v>
      </c>
      <c r="M42" s="18">
        <v>0</v>
      </c>
      <c r="N42" s="18">
        <v>1</v>
      </c>
      <c r="O42" s="8"/>
      <c r="P42" s="2"/>
    </row>
    <row r="43" spans="1:16" ht="63" customHeight="1" x14ac:dyDescent="0.25">
      <c r="A43" s="92"/>
      <c r="B43" s="76"/>
      <c r="C43" s="76"/>
      <c r="D43" s="92"/>
      <c r="E43" s="92"/>
      <c r="F43" s="93"/>
      <c r="G43" s="93"/>
      <c r="H43" s="74"/>
      <c r="I43" s="74"/>
      <c r="J43" s="74"/>
      <c r="K43" s="74"/>
      <c r="L43" s="13" t="s">
        <v>139</v>
      </c>
      <c r="M43" s="18">
        <v>0</v>
      </c>
      <c r="N43" s="26">
        <v>1</v>
      </c>
      <c r="O43" s="8"/>
      <c r="P43" s="35"/>
    </row>
    <row r="44" spans="1:16" ht="78.75" customHeight="1" x14ac:dyDescent="0.25">
      <c r="A44" s="75" t="s">
        <v>51</v>
      </c>
      <c r="B44" s="98" t="s">
        <v>213</v>
      </c>
      <c r="C44" s="69" t="s">
        <v>160</v>
      </c>
      <c r="D44" s="75" t="s">
        <v>23</v>
      </c>
      <c r="E44" s="75" t="s">
        <v>30</v>
      </c>
      <c r="F44" s="60" t="s">
        <v>75</v>
      </c>
      <c r="G44" s="60" t="s">
        <v>71</v>
      </c>
      <c r="H44" s="114">
        <v>1100000</v>
      </c>
      <c r="I44" s="73">
        <f>+H44*0.85</f>
        <v>935000</v>
      </c>
      <c r="J44" s="73">
        <v>0</v>
      </c>
      <c r="K44" s="73">
        <f>+H44-I44-J44</f>
        <v>165000</v>
      </c>
      <c r="L44" s="13" t="s">
        <v>141</v>
      </c>
      <c r="M44" s="18">
        <v>0</v>
      </c>
      <c r="N44" s="26">
        <v>20000</v>
      </c>
      <c r="O44" s="8"/>
      <c r="P44" s="35"/>
    </row>
    <row r="45" spans="1:16" ht="57" customHeight="1" x14ac:dyDescent="0.25">
      <c r="A45" s="75"/>
      <c r="B45" s="98"/>
      <c r="C45" s="76"/>
      <c r="D45" s="75"/>
      <c r="E45" s="75"/>
      <c r="F45" s="93"/>
      <c r="G45" s="93"/>
      <c r="H45" s="114"/>
      <c r="I45" s="74"/>
      <c r="J45" s="74"/>
      <c r="K45" s="74"/>
      <c r="L45" s="13" t="s">
        <v>136</v>
      </c>
      <c r="M45" s="18">
        <v>0</v>
      </c>
      <c r="N45" s="18">
        <v>1</v>
      </c>
      <c r="O45" s="8"/>
      <c r="P45" s="2"/>
    </row>
    <row r="46" spans="1:16" ht="77.25" customHeight="1" x14ac:dyDescent="0.25">
      <c r="A46" s="75"/>
      <c r="B46" s="98"/>
      <c r="C46" s="70"/>
      <c r="D46" s="75"/>
      <c r="E46" s="75"/>
      <c r="F46" s="93"/>
      <c r="G46" s="93"/>
      <c r="H46" s="114"/>
      <c r="I46" s="74"/>
      <c r="J46" s="74"/>
      <c r="K46" s="74"/>
      <c r="L46" s="13" t="s">
        <v>139</v>
      </c>
      <c r="M46" s="18">
        <v>0</v>
      </c>
      <c r="N46" s="26">
        <v>2</v>
      </c>
      <c r="O46" s="8"/>
      <c r="P46" s="36"/>
    </row>
    <row r="47" spans="1:16" ht="30" x14ac:dyDescent="0.25">
      <c r="A47" s="63" t="s">
        <v>52</v>
      </c>
      <c r="B47" s="69" t="s">
        <v>35</v>
      </c>
      <c r="C47" s="69" t="s">
        <v>186</v>
      </c>
      <c r="D47" s="63" t="s">
        <v>23</v>
      </c>
      <c r="E47" s="69" t="s">
        <v>27</v>
      </c>
      <c r="F47" s="63" t="s">
        <v>87</v>
      </c>
      <c r="G47" s="63" t="s">
        <v>88</v>
      </c>
      <c r="H47" s="73">
        <v>941000</v>
      </c>
      <c r="I47" s="73">
        <f>+H47*0.85</f>
        <v>799850</v>
      </c>
      <c r="J47" s="73">
        <v>0</v>
      </c>
      <c r="K47" s="73">
        <f>H47-I47</f>
        <v>141150</v>
      </c>
      <c r="L47" s="13" t="s">
        <v>135</v>
      </c>
      <c r="M47" s="18">
        <v>0</v>
      </c>
      <c r="N47" s="18">
        <v>27500</v>
      </c>
      <c r="O47" s="20"/>
      <c r="P47" s="2"/>
    </row>
    <row r="48" spans="1:16" ht="45" x14ac:dyDescent="0.25">
      <c r="A48" s="92"/>
      <c r="B48" s="76"/>
      <c r="C48" s="76"/>
      <c r="D48" s="92"/>
      <c r="E48" s="76"/>
      <c r="F48" s="92"/>
      <c r="G48" s="92"/>
      <c r="H48" s="74"/>
      <c r="I48" s="74"/>
      <c r="J48" s="74"/>
      <c r="K48" s="74"/>
      <c r="L48" s="13" t="s">
        <v>136</v>
      </c>
      <c r="M48" s="18">
        <v>0</v>
      </c>
      <c r="N48" s="18">
        <v>1</v>
      </c>
      <c r="O48" s="20"/>
      <c r="P48" s="2"/>
    </row>
    <row r="49" spans="1:16" ht="63" customHeight="1" x14ac:dyDescent="0.25">
      <c r="A49" s="92"/>
      <c r="B49" s="76"/>
      <c r="C49" s="70"/>
      <c r="D49" s="92"/>
      <c r="E49" s="76"/>
      <c r="F49" s="92"/>
      <c r="G49" s="92"/>
      <c r="H49" s="74"/>
      <c r="I49" s="74"/>
      <c r="J49" s="74"/>
      <c r="K49" s="74"/>
      <c r="L49" s="13" t="s">
        <v>139</v>
      </c>
      <c r="M49" s="15">
        <v>0</v>
      </c>
      <c r="N49" s="15">
        <v>2.75</v>
      </c>
      <c r="O49" s="20"/>
      <c r="P49" s="2"/>
    </row>
    <row r="50" spans="1:16" ht="33.75" customHeight="1" x14ac:dyDescent="0.25">
      <c r="A50" s="75" t="s">
        <v>53</v>
      </c>
      <c r="B50" s="98" t="s">
        <v>111</v>
      </c>
      <c r="C50" s="69" t="s">
        <v>187</v>
      </c>
      <c r="D50" s="63" t="s">
        <v>23</v>
      </c>
      <c r="E50" s="63" t="s">
        <v>28</v>
      </c>
      <c r="F50" s="63" t="s">
        <v>107</v>
      </c>
      <c r="G50" s="63" t="s">
        <v>88</v>
      </c>
      <c r="H50" s="73">
        <v>1600000</v>
      </c>
      <c r="I50" s="56">
        <f>0.7*H50</f>
        <v>1120000</v>
      </c>
      <c r="J50" s="56">
        <v>0</v>
      </c>
      <c r="K50" s="56">
        <f>+H50-I50</f>
        <v>480000</v>
      </c>
      <c r="L50" s="13" t="s">
        <v>141</v>
      </c>
      <c r="M50" s="18">
        <v>0</v>
      </c>
      <c r="N50" s="18">
        <f>18000+7800</f>
        <v>25800</v>
      </c>
      <c r="O50" s="8"/>
      <c r="P50" s="2"/>
    </row>
    <row r="51" spans="1:16" ht="49.5" customHeight="1" x14ac:dyDescent="0.25">
      <c r="A51" s="75"/>
      <c r="B51" s="98"/>
      <c r="C51" s="76"/>
      <c r="D51" s="92"/>
      <c r="E51" s="92"/>
      <c r="F51" s="92"/>
      <c r="G51" s="92"/>
      <c r="H51" s="74"/>
      <c r="I51" s="94"/>
      <c r="J51" s="94"/>
      <c r="K51" s="94"/>
      <c r="L51" s="13" t="s">
        <v>136</v>
      </c>
      <c r="M51" s="18">
        <v>0</v>
      </c>
      <c r="N51" s="18">
        <v>1</v>
      </c>
      <c r="O51" s="8"/>
      <c r="P51" s="2"/>
    </row>
    <row r="52" spans="1:16" ht="62.25" customHeight="1" x14ac:dyDescent="0.25">
      <c r="A52" s="75"/>
      <c r="B52" s="98"/>
      <c r="C52" s="70"/>
      <c r="D52" s="92"/>
      <c r="E52" s="92"/>
      <c r="F52" s="92"/>
      <c r="G52" s="92"/>
      <c r="H52" s="74"/>
      <c r="I52" s="94"/>
      <c r="J52" s="94"/>
      <c r="K52" s="94"/>
      <c r="L52" s="13" t="s">
        <v>139</v>
      </c>
      <c r="M52" s="18">
        <v>0</v>
      </c>
      <c r="N52" s="18">
        <v>3.8</v>
      </c>
      <c r="O52" s="8"/>
      <c r="P52" s="2"/>
    </row>
    <row r="53" spans="1:16" ht="35.25" customHeight="1" x14ac:dyDescent="0.25">
      <c r="A53" s="63" t="s">
        <v>54</v>
      </c>
      <c r="B53" s="69" t="s">
        <v>84</v>
      </c>
      <c r="C53" s="84" t="s">
        <v>188</v>
      </c>
      <c r="D53" s="63" t="s">
        <v>23</v>
      </c>
      <c r="E53" s="63" t="s">
        <v>148</v>
      </c>
      <c r="F53" s="63" t="s">
        <v>70</v>
      </c>
      <c r="G53" s="63" t="s">
        <v>82</v>
      </c>
      <c r="H53" s="73">
        <v>300000</v>
      </c>
      <c r="I53" s="73">
        <f>+H53*0.85</f>
        <v>255000</v>
      </c>
      <c r="J53" s="73">
        <v>0</v>
      </c>
      <c r="K53" s="73">
        <f>+H53-I53</f>
        <v>45000</v>
      </c>
      <c r="L53" s="13" t="s">
        <v>135</v>
      </c>
      <c r="M53" s="18">
        <v>0</v>
      </c>
      <c r="N53" s="24">
        <v>5000</v>
      </c>
      <c r="O53" s="8"/>
      <c r="P53" s="2"/>
    </row>
    <row r="54" spans="1:16" ht="45" x14ac:dyDescent="0.25">
      <c r="A54" s="92"/>
      <c r="B54" s="76"/>
      <c r="C54" s="107"/>
      <c r="D54" s="92"/>
      <c r="E54" s="92"/>
      <c r="F54" s="92"/>
      <c r="G54" s="92"/>
      <c r="H54" s="74"/>
      <c r="I54" s="74"/>
      <c r="J54" s="74"/>
      <c r="K54" s="74"/>
      <c r="L54" s="13" t="s">
        <v>136</v>
      </c>
      <c r="M54" s="18">
        <v>0</v>
      </c>
      <c r="N54" s="18">
        <v>1</v>
      </c>
      <c r="O54" s="8"/>
      <c r="P54" s="2"/>
    </row>
    <row r="55" spans="1:16" ht="61.5" customHeight="1" x14ac:dyDescent="0.25">
      <c r="A55" s="92"/>
      <c r="B55" s="76"/>
      <c r="C55" s="85"/>
      <c r="D55" s="92"/>
      <c r="E55" s="92"/>
      <c r="F55" s="92"/>
      <c r="G55" s="92"/>
      <c r="H55" s="74"/>
      <c r="I55" s="74"/>
      <c r="J55" s="74"/>
      <c r="K55" s="74"/>
      <c r="L55" s="13" t="s">
        <v>139</v>
      </c>
      <c r="M55" s="18">
        <v>0</v>
      </c>
      <c r="N55" s="18">
        <v>0.5</v>
      </c>
      <c r="O55" s="8"/>
      <c r="P55" s="2"/>
    </row>
    <row r="56" spans="1:16" ht="106.9" customHeight="1" x14ac:dyDescent="0.25">
      <c r="A56" s="63" t="s">
        <v>55</v>
      </c>
      <c r="B56" s="69" t="s">
        <v>85</v>
      </c>
      <c r="C56" s="69" t="s">
        <v>189</v>
      </c>
      <c r="D56" s="63" t="s">
        <v>23</v>
      </c>
      <c r="E56" s="63" t="s">
        <v>29</v>
      </c>
      <c r="F56" s="63" t="s">
        <v>70</v>
      </c>
      <c r="G56" s="63" t="s">
        <v>74</v>
      </c>
      <c r="H56" s="73">
        <v>450000</v>
      </c>
      <c r="I56" s="73">
        <f>+H56*0.85</f>
        <v>382500</v>
      </c>
      <c r="J56" s="73">
        <v>0</v>
      </c>
      <c r="K56" s="73">
        <f>+H56-I56</f>
        <v>67500</v>
      </c>
      <c r="L56" s="13" t="s">
        <v>141</v>
      </c>
      <c r="M56" s="18">
        <v>0</v>
      </c>
      <c r="N56" s="24">
        <v>3300</v>
      </c>
      <c r="O56" s="8"/>
      <c r="P56" s="2"/>
    </row>
    <row r="57" spans="1:16" ht="106.9" customHeight="1" x14ac:dyDescent="0.25">
      <c r="A57" s="92"/>
      <c r="B57" s="76"/>
      <c r="C57" s="76"/>
      <c r="D57" s="92"/>
      <c r="E57" s="92"/>
      <c r="F57" s="92"/>
      <c r="G57" s="92"/>
      <c r="H57" s="74"/>
      <c r="I57" s="74"/>
      <c r="J57" s="74"/>
      <c r="K57" s="74"/>
      <c r="L57" s="13" t="s">
        <v>136</v>
      </c>
      <c r="M57" s="18">
        <v>0</v>
      </c>
      <c r="N57" s="18">
        <v>1</v>
      </c>
      <c r="O57" s="19"/>
      <c r="P57" s="2"/>
    </row>
    <row r="58" spans="1:16" ht="83.25" customHeight="1" x14ac:dyDescent="0.25">
      <c r="A58" s="92"/>
      <c r="B58" s="76"/>
      <c r="C58" s="70"/>
      <c r="D58" s="92"/>
      <c r="E58" s="92"/>
      <c r="F58" s="92"/>
      <c r="G58" s="92"/>
      <c r="H58" s="74"/>
      <c r="I58" s="74"/>
      <c r="J58" s="74"/>
      <c r="K58" s="74"/>
      <c r="L58" s="13" t="s">
        <v>139</v>
      </c>
      <c r="M58" s="15">
        <v>0</v>
      </c>
      <c r="N58" s="18">
        <v>0.33</v>
      </c>
      <c r="O58" s="19"/>
      <c r="P58" s="2"/>
    </row>
    <row r="59" spans="1:16" ht="33.75" customHeight="1" x14ac:dyDescent="0.25">
      <c r="A59" s="63" t="s">
        <v>56</v>
      </c>
      <c r="B59" s="98" t="s">
        <v>86</v>
      </c>
      <c r="C59" s="69" t="s">
        <v>190</v>
      </c>
      <c r="D59" s="63" t="s">
        <v>23</v>
      </c>
      <c r="E59" s="63" t="s">
        <v>29</v>
      </c>
      <c r="F59" s="63" t="s">
        <v>87</v>
      </c>
      <c r="G59" s="63" t="s">
        <v>88</v>
      </c>
      <c r="H59" s="73">
        <v>350000</v>
      </c>
      <c r="I59" s="73">
        <f>+H59*0.85</f>
        <v>297500</v>
      </c>
      <c r="J59" s="73">
        <v>0</v>
      </c>
      <c r="K59" s="73">
        <f>+H59-I59</f>
        <v>52500</v>
      </c>
      <c r="L59" s="13" t="s">
        <v>141</v>
      </c>
      <c r="M59" s="18">
        <v>0</v>
      </c>
      <c r="N59" s="24">
        <v>1100</v>
      </c>
      <c r="O59" s="19"/>
      <c r="P59" s="2"/>
    </row>
    <row r="60" spans="1:16" ht="45" x14ac:dyDescent="0.25">
      <c r="A60" s="92"/>
      <c r="B60" s="98"/>
      <c r="C60" s="76"/>
      <c r="D60" s="92"/>
      <c r="E60" s="92"/>
      <c r="F60" s="92"/>
      <c r="G60" s="92"/>
      <c r="H60" s="74"/>
      <c r="I60" s="74"/>
      <c r="J60" s="74"/>
      <c r="K60" s="74"/>
      <c r="L60" s="13" t="s">
        <v>136</v>
      </c>
      <c r="M60" s="18">
        <v>0</v>
      </c>
      <c r="N60" s="18">
        <v>1</v>
      </c>
      <c r="O60" s="19"/>
      <c r="P60" s="2"/>
    </row>
    <row r="61" spans="1:16" ht="63" customHeight="1" x14ac:dyDescent="0.25">
      <c r="A61" s="92"/>
      <c r="B61" s="98"/>
      <c r="C61" s="70"/>
      <c r="D61" s="64"/>
      <c r="E61" s="64"/>
      <c r="F61" s="64"/>
      <c r="G61" s="64"/>
      <c r="H61" s="74"/>
      <c r="I61" s="74"/>
      <c r="J61" s="74"/>
      <c r="K61" s="74"/>
      <c r="L61" s="13" t="s">
        <v>139</v>
      </c>
      <c r="M61" s="16">
        <v>0</v>
      </c>
      <c r="N61" s="18">
        <v>0.11</v>
      </c>
      <c r="O61" s="19"/>
      <c r="P61" s="2"/>
    </row>
    <row r="62" spans="1:16" ht="33.75" customHeight="1" x14ac:dyDescent="0.25">
      <c r="A62" s="63" t="s">
        <v>57</v>
      </c>
      <c r="B62" s="84" t="s">
        <v>159</v>
      </c>
      <c r="C62" s="57" t="s">
        <v>227</v>
      </c>
      <c r="D62" s="63" t="s">
        <v>23</v>
      </c>
      <c r="E62" s="63" t="s">
        <v>26</v>
      </c>
      <c r="F62" s="63" t="s">
        <v>81</v>
      </c>
      <c r="G62" s="63" t="s">
        <v>82</v>
      </c>
      <c r="H62" s="73">
        <v>1500000</v>
      </c>
      <c r="I62" s="73">
        <f>+H62*0.85</f>
        <v>1275000</v>
      </c>
      <c r="J62" s="73">
        <v>0</v>
      </c>
      <c r="K62" s="73">
        <f>+H62-I62</f>
        <v>225000</v>
      </c>
      <c r="L62" s="13" t="s">
        <v>141</v>
      </c>
      <c r="M62" s="16">
        <v>0</v>
      </c>
      <c r="N62" s="16">
        <v>20000</v>
      </c>
      <c r="O62" s="8"/>
      <c r="P62" s="37"/>
    </row>
    <row r="63" spans="1:16" ht="47.25" customHeight="1" x14ac:dyDescent="0.25">
      <c r="A63" s="92"/>
      <c r="B63" s="107"/>
      <c r="C63" s="113"/>
      <c r="D63" s="92"/>
      <c r="E63" s="92"/>
      <c r="F63" s="92"/>
      <c r="G63" s="92"/>
      <c r="H63" s="74"/>
      <c r="I63" s="74"/>
      <c r="J63" s="74"/>
      <c r="K63" s="74"/>
      <c r="L63" s="13" t="s">
        <v>136</v>
      </c>
      <c r="M63" s="18">
        <v>0</v>
      </c>
      <c r="N63" s="18">
        <v>1</v>
      </c>
      <c r="O63" s="8"/>
      <c r="P63" s="8"/>
    </row>
    <row r="64" spans="1:16" ht="92.25" customHeight="1" x14ac:dyDescent="0.25">
      <c r="A64" s="92"/>
      <c r="B64" s="107"/>
      <c r="C64" s="72"/>
      <c r="D64" s="92"/>
      <c r="E64" s="92"/>
      <c r="F64" s="92"/>
      <c r="G64" s="92"/>
      <c r="H64" s="74"/>
      <c r="I64" s="74"/>
      <c r="J64" s="74"/>
      <c r="K64" s="74"/>
      <c r="L64" s="13" t="s">
        <v>139</v>
      </c>
      <c r="M64" s="16"/>
      <c r="N64" s="16">
        <v>2</v>
      </c>
      <c r="O64" s="8"/>
      <c r="P64" s="37"/>
    </row>
    <row r="65" spans="1:16" ht="51.75" customHeight="1" x14ac:dyDescent="0.25">
      <c r="A65" s="63" t="s">
        <v>58</v>
      </c>
      <c r="B65" s="69" t="s">
        <v>92</v>
      </c>
      <c r="C65" s="57" t="s">
        <v>191</v>
      </c>
      <c r="D65" s="63" t="s">
        <v>23</v>
      </c>
      <c r="E65" s="63" t="s">
        <v>27</v>
      </c>
      <c r="F65" s="63" t="s">
        <v>87</v>
      </c>
      <c r="G65" s="63" t="s">
        <v>88</v>
      </c>
      <c r="H65" s="73">
        <v>2353000</v>
      </c>
      <c r="I65" s="73">
        <f>H65*0.85</f>
        <v>2000050</v>
      </c>
      <c r="J65" s="73">
        <v>0</v>
      </c>
      <c r="K65" s="73">
        <f>H65-I65</f>
        <v>352950</v>
      </c>
      <c r="L65" s="13" t="s">
        <v>141</v>
      </c>
      <c r="M65" s="18">
        <v>0</v>
      </c>
      <c r="N65" s="18">
        <v>10000</v>
      </c>
      <c r="O65" s="8"/>
      <c r="P65" s="8"/>
    </row>
    <row r="66" spans="1:16" ht="52.15" customHeight="1" x14ac:dyDescent="0.25">
      <c r="A66" s="92"/>
      <c r="B66" s="76"/>
      <c r="C66" s="113"/>
      <c r="D66" s="92"/>
      <c r="E66" s="92"/>
      <c r="F66" s="92"/>
      <c r="G66" s="92"/>
      <c r="H66" s="74"/>
      <c r="I66" s="74"/>
      <c r="J66" s="74"/>
      <c r="K66" s="74"/>
      <c r="L66" s="13" t="s">
        <v>136</v>
      </c>
      <c r="M66" s="18">
        <v>0</v>
      </c>
      <c r="N66" s="18">
        <v>1</v>
      </c>
      <c r="O66" s="8"/>
      <c r="P66" s="8"/>
    </row>
    <row r="67" spans="1:16" ht="75" customHeight="1" x14ac:dyDescent="0.25">
      <c r="A67" s="92"/>
      <c r="B67" s="70"/>
      <c r="C67" s="72"/>
      <c r="D67" s="64"/>
      <c r="E67" s="64"/>
      <c r="F67" s="64"/>
      <c r="G67" s="64"/>
      <c r="H67" s="99"/>
      <c r="I67" s="74"/>
      <c r="J67" s="74"/>
      <c r="K67" s="74"/>
      <c r="L67" s="13" t="s">
        <v>139</v>
      </c>
      <c r="M67" s="15">
        <v>0</v>
      </c>
      <c r="N67" s="15">
        <v>1</v>
      </c>
      <c r="O67" s="8"/>
      <c r="P67" s="8"/>
    </row>
    <row r="68" spans="1:16" ht="70.900000000000006" customHeight="1" x14ac:dyDescent="0.25">
      <c r="A68" s="75" t="s">
        <v>59</v>
      </c>
      <c r="B68" s="98" t="s">
        <v>77</v>
      </c>
      <c r="C68" s="69" t="s">
        <v>192</v>
      </c>
      <c r="D68" s="63" t="s">
        <v>23</v>
      </c>
      <c r="E68" s="63" t="s">
        <v>28</v>
      </c>
      <c r="F68" s="63" t="s">
        <v>112</v>
      </c>
      <c r="G68" s="63" t="s">
        <v>93</v>
      </c>
      <c r="H68" s="73">
        <v>800000</v>
      </c>
      <c r="I68" s="56">
        <f>0.7*H68</f>
        <v>560000</v>
      </c>
      <c r="J68" s="56">
        <v>0</v>
      </c>
      <c r="K68" s="56">
        <f>+H68-I68</f>
        <v>240000</v>
      </c>
      <c r="L68" s="13" t="s">
        <v>141</v>
      </c>
      <c r="M68" s="18">
        <v>0</v>
      </c>
      <c r="N68" s="18">
        <v>9000</v>
      </c>
      <c r="O68" s="8"/>
      <c r="P68" s="2"/>
    </row>
    <row r="69" spans="1:16" ht="59.25" customHeight="1" x14ac:dyDescent="0.25">
      <c r="A69" s="75"/>
      <c r="B69" s="98"/>
      <c r="C69" s="76"/>
      <c r="D69" s="92"/>
      <c r="E69" s="92"/>
      <c r="F69" s="92"/>
      <c r="G69" s="92"/>
      <c r="H69" s="74"/>
      <c r="I69" s="94"/>
      <c r="J69" s="94"/>
      <c r="K69" s="94"/>
      <c r="L69" s="13" t="s">
        <v>136</v>
      </c>
      <c r="M69" s="18">
        <v>0</v>
      </c>
      <c r="N69" s="18">
        <v>1</v>
      </c>
      <c r="O69" s="8"/>
      <c r="P69" s="2"/>
    </row>
    <row r="70" spans="1:16" ht="70.5" customHeight="1" x14ac:dyDescent="0.25">
      <c r="A70" s="75"/>
      <c r="B70" s="98"/>
      <c r="C70" s="70"/>
      <c r="D70" s="64"/>
      <c r="E70" s="64"/>
      <c r="F70" s="64"/>
      <c r="G70" s="64"/>
      <c r="H70" s="99"/>
      <c r="I70" s="94"/>
      <c r="J70" s="94"/>
      <c r="K70" s="94"/>
      <c r="L70" s="13" t="s">
        <v>139</v>
      </c>
      <c r="M70" s="18">
        <v>0</v>
      </c>
      <c r="N70" s="18">
        <v>0.9</v>
      </c>
      <c r="O70" s="8"/>
      <c r="P70" s="2"/>
    </row>
    <row r="71" spans="1:16" ht="87.6" customHeight="1" x14ac:dyDescent="0.25">
      <c r="A71" s="63" t="s">
        <v>33</v>
      </c>
      <c r="B71" s="69" t="s">
        <v>196</v>
      </c>
      <c r="C71" s="69" t="s">
        <v>193</v>
      </c>
      <c r="D71" s="63" t="s">
        <v>23</v>
      </c>
      <c r="E71" s="63" t="s">
        <v>30</v>
      </c>
      <c r="F71" s="60" t="s">
        <v>73</v>
      </c>
      <c r="G71" s="60" t="s">
        <v>71</v>
      </c>
      <c r="H71" s="73">
        <v>1200000</v>
      </c>
      <c r="I71" s="73">
        <f>+H71*0.85</f>
        <v>1020000</v>
      </c>
      <c r="J71" s="73">
        <v>0</v>
      </c>
      <c r="K71" s="73">
        <f>+H71-I71</f>
        <v>180000</v>
      </c>
      <c r="L71" s="13" t="s">
        <v>141</v>
      </c>
      <c r="M71" s="18">
        <v>0</v>
      </c>
      <c r="N71" s="18">
        <v>164200</v>
      </c>
      <c r="O71" s="8"/>
      <c r="P71" s="2"/>
    </row>
    <row r="72" spans="1:16" ht="69.599999999999994" customHeight="1" x14ac:dyDescent="0.25">
      <c r="A72" s="92"/>
      <c r="B72" s="76"/>
      <c r="C72" s="76"/>
      <c r="D72" s="92"/>
      <c r="E72" s="92"/>
      <c r="F72" s="93"/>
      <c r="G72" s="93"/>
      <c r="H72" s="74"/>
      <c r="I72" s="74"/>
      <c r="J72" s="74"/>
      <c r="K72" s="74"/>
      <c r="L72" s="13" t="s">
        <v>136</v>
      </c>
      <c r="M72" s="18">
        <v>0</v>
      </c>
      <c r="N72" s="18">
        <v>1</v>
      </c>
      <c r="O72" s="8"/>
      <c r="P72" s="2"/>
    </row>
    <row r="73" spans="1:16" ht="74.25" customHeight="1" x14ac:dyDescent="0.25">
      <c r="A73" s="64"/>
      <c r="B73" s="76"/>
      <c r="C73" s="70"/>
      <c r="D73" s="92"/>
      <c r="E73" s="92"/>
      <c r="F73" s="93"/>
      <c r="G73" s="93"/>
      <c r="H73" s="74"/>
      <c r="I73" s="74"/>
      <c r="J73" s="74"/>
      <c r="K73" s="74"/>
      <c r="L73" s="13" t="s">
        <v>139</v>
      </c>
      <c r="M73" s="18">
        <v>0</v>
      </c>
      <c r="N73" s="18">
        <v>16.420000000000002</v>
      </c>
      <c r="O73" s="8"/>
      <c r="P73" s="34"/>
    </row>
    <row r="74" spans="1:16" ht="37.5" customHeight="1" x14ac:dyDescent="0.25">
      <c r="A74" s="63" t="s">
        <v>34</v>
      </c>
      <c r="B74" s="69" t="s">
        <v>195</v>
      </c>
      <c r="C74" s="57" t="s">
        <v>228</v>
      </c>
      <c r="D74" s="63" t="s">
        <v>23</v>
      </c>
      <c r="E74" s="63" t="s">
        <v>27</v>
      </c>
      <c r="F74" s="63" t="s">
        <v>81</v>
      </c>
      <c r="G74" s="63" t="s">
        <v>93</v>
      </c>
      <c r="H74" s="73">
        <v>1647000</v>
      </c>
      <c r="I74" s="73">
        <f>+H74*0.85</f>
        <v>1399950</v>
      </c>
      <c r="J74" s="73">
        <v>0</v>
      </c>
      <c r="K74" s="73">
        <f>+H74-I74</f>
        <v>247050</v>
      </c>
      <c r="L74" s="13" t="s">
        <v>141</v>
      </c>
      <c r="M74" s="18">
        <v>0</v>
      </c>
      <c r="N74" s="18">
        <v>280000</v>
      </c>
      <c r="O74" s="8"/>
      <c r="P74" s="2"/>
    </row>
    <row r="75" spans="1:16" ht="45" x14ac:dyDescent="0.25">
      <c r="A75" s="92"/>
      <c r="B75" s="76"/>
      <c r="C75" s="113"/>
      <c r="D75" s="92"/>
      <c r="E75" s="92"/>
      <c r="F75" s="92"/>
      <c r="G75" s="92"/>
      <c r="H75" s="74"/>
      <c r="I75" s="74"/>
      <c r="J75" s="74"/>
      <c r="K75" s="74"/>
      <c r="L75" s="13" t="s">
        <v>136</v>
      </c>
      <c r="M75" s="18">
        <v>0</v>
      </c>
      <c r="N75" s="18">
        <v>1</v>
      </c>
      <c r="O75" s="8"/>
      <c r="P75" s="2"/>
    </row>
    <row r="76" spans="1:16" ht="61.5" customHeight="1" x14ac:dyDescent="0.25">
      <c r="A76" s="64"/>
      <c r="B76" s="76"/>
      <c r="C76" s="72"/>
      <c r="D76" s="92"/>
      <c r="E76" s="92"/>
      <c r="F76" s="92"/>
      <c r="G76" s="92"/>
      <c r="H76" s="74"/>
      <c r="I76" s="74"/>
      <c r="J76" s="74"/>
      <c r="K76" s="74"/>
      <c r="L76" s="13" t="s">
        <v>139</v>
      </c>
      <c r="M76" s="15">
        <v>0</v>
      </c>
      <c r="N76" s="40">
        <v>28</v>
      </c>
      <c r="O76" s="8"/>
      <c r="P76" s="2"/>
    </row>
    <row r="77" spans="1:16" ht="43.5" customHeight="1" x14ac:dyDescent="0.25">
      <c r="A77" s="63" t="s">
        <v>60</v>
      </c>
      <c r="B77" s="69" t="s">
        <v>36</v>
      </c>
      <c r="C77" s="57" t="s">
        <v>224</v>
      </c>
      <c r="D77" s="63" t="s">
        <v>23</v>
      </c>
      <c r="E77" s="63" t="s">
        <v>28</v>
      </c>
      <c r="F77" s="63" t="s">
        <v>112</v>
      </c>
      <c r="G77" s="63" t="s">
        <v>88</v>
      </c>
      <c r="H77" s="73">
        <v>600000</v>
      </c>
      <c r="I77" s="56">
        <f>0.7*H77</f>
        <v>420000</v>
      </c>
      <c r="J77" s="56">
        <v>0</v>
      </c>
      <c r="K77" s="56">
        <f>+H77-I77</f>
        <v>180000</v>
      </c>
      <c r="L77" s="13" t="s">
        <v>141</v>
      </c>
      <c r="M77" s="18">
        <v>0</v>
      </c>
      <c r="N77" s="18">
        <v>5000</v>
      </c>
      <c r="O77" s="44"/>
      <c r="P77" s="9"/>
    </row>
    <row r="78" spans="1:16" ht="49.5" customHeight="1" x14ac:dyDescent="0.25">
      <c r="A78" s="92"/>
      <c r="B78" s="76"/>
      <c r="C78" s="113"/>
      <c r="D78" s="92"/>
      <c r="E78" s="92"/>
      <c r="F78" s="92"/>
      <c r="G78" s="92"/>
      <c r="H78" s="74"/>
      <c r="I78" s="94"/>
      <c r="J78" s="94"/>
      <c r="K78" s="94"/>
      <c r="L78" s="13" t="s">
        <v>136</v>
      </c>
      <c r="M78" s="18">
        <v>0</v>
      </c>
      <c r="N78" s="18">
        <v>1</v>
      </c>
      <c r="O78" s="44"/>
      <c r="P78" s="46"/>
    </row>
    <row r="79" spans="1:16" ht="75.599999999999994" customHeight="1" x14ac:dyDescent="0.25">
      <c r="A79" s="92"/>
      <c r="B79" s="76"/>
      <c r="C79" s="72"/>
      <c r="D79" s="92"/>
      <c r="E79" s="92"/>
      <c r="F79" s="92"/>
      <c r="G79" s="92"/>
      <c r="H79" s="74"/>
      <c r="I79" s="94"/>
      <c r="J79" s="94"/>
      <c r="K79" s="94"/>
      <c r="L79" s="13" t="s">
        <v>134</v>
      </c>
      <c r="M79" s="18">
        <v>0</v>
      </c>
      <c r="N79" s="18">
        <v>0.5</v>
      </c>
      <c r="O79" s="44"/>
      <c r="P79" s="47"/>
    </row>
    <row r="80" spans="1:16" ht="34.5" customHeight="1" x14ac:dyDescent="0.25">
      <c r="A80" s="63" t="s">
        <v>61</v>
      </c>
      <c r="B80" s="84" t="s">
        <v>212</v>
      </c>
      <c r="C80" s="57" t="s">
        <v>194</v>
      </c>
      <c r="D80" s="63" t="s">
        <v>23</v>
      </c>
      <c r="E80" s="63" t="s">
        <v>26</v>
      </c>
      <c r="F80" s="63" t="s">
        <v>75</v>
      </c>
      <c r="G80" s="63" t="s">
        <v>82</v>
      </c>
      <c r="H80" s="73">
        <v>1500000</v>
      </c>
      <c r="I80" s="73">
        <f>+H80*0.85</f>
        <v>1275000</v>
      </c>
      <c r="J80" s="73">
        <v>0</v>
      </c>
      <c r="K80" s="73">
        <f>+H80-I80</f>
        <v>225000</v>
      </c>
      <c r="L80" s="13" t="s">
        <v>135</v>
      </c>
      <c r="M80" s="18">
        <v>0</v>
      </c>
      <c r="N80" s="26">
        <v>10000</v>
      </c>
      <c r="O80" s="8"/>
      <c r="P80" s="45"/>
    </row>
    <row r="81" spans="1:16" ht="47.25" customHeight="1" x14ac:dyDescent="0.25">
      <c r="A81" s="92"/>
      <c r="B81" s="107"/>
      <c r="C81" s="113"/>
      <c r="D81" s="92"/>
      <c r="E81" s="92"/>
      <c r="F81" s="92"/>
      <c r="G81" s="92"/>
      <c r="H81" s="74"/>
      <c r="I81" s="74"/>
      <c r="J81" s="74"/>
      <c r="K81" s="74"/>
      <c r="L81" s="13" t="s">
        <v>136</v>
      </c>
      <c r="M81" s="18">
        <v>0</v>
      </c>
      <c r="N81" s="18">
        <v>1</v>
      </c>
      <c r="O81" s="19"/>
      <c r="P81" s="2"/>
    </row>
    <row r="82" spans="1:16" ht="65.25" customHeight="1" x14ac:dyDescent="0.25">
      <c r="A82" s="92"/>
      <c r="B82" s="107"/>
      <c r="C82" s="72"/>
      <c r="D82" s="92"/>
      <c r="E82" s="92"/>
      <c r="F82" s="92"/>
      <c r="G82" s="92"/>
      <c r="H82" s="74"/>
      <c r="I82" s="74"/>
      <c r="J82" s="74"/>
      <c r="K82" s="74"/>
      <c r="L82" s="13" t="s">
        <v>139</v>
      </c>
      <c r="M82" s="25">
        <v>0</v>
      </c>
      <c r="N82" s="38">
        <v>1</v>
      </c>
      <c r="O82" s="19"/>
      <c r="P82" s="36"/>
    </row>
    <row r="83" spans="1:16" ht="30" x14ac:dyDescent="0.25">
      <c r="A83" s="63" t="s">
        <v>62</v>
      </c>
      <c r="B83" s="69" t="s">
        <v>197</v>
      </c>
      <c r="C83" s="69" t="s">
        <v>198</v>
      </c>
      <c r="D83" s="63" t="s">
        <v>23</v>
      </c>
      <c r="E83" s="69" t="s">
        <v>27</v>
      </c>
      <c r="F83" s="69" t="s">
        <v>81</v>
      </c>
      <c r="G83" s="63" t="s">
        <v>93</v>
      </c>
      <c r="H83" s="73">
        <v>523000</v>
      </c>
      <c r="I83" s="73">
        <f>+H83*0.85</f>
        <v>444550</v>
      </c>
      <c r="J83" s="73">
        <v>0</v>
      </c>
      <c r="K83" s="73">
        <f>+H83-I83</f>
        <v>78450</v>
      </c>
      <c r="L83" s="13" t="s">
        <v>141</v>
      </c>
      <c r="M83" s="18">
        <v>0</v>
      </c>
      <c r="N83" s="18">
        <v>5000</v>
      </c>
      <c r="O83" s="19"/>
      <c r="P83" s="2"/>
    </row>
    <row r="84" spans="1:16" ht="45" x14ac:dyDescent="0.25">
      <c r="A84" s="92"/>
      <c r="B84" s="76"/>
      <c r="C84" s="76"/>
      <c r="D84" s="92"/>
      <c r="E84" s="76"/>
      <c r="F84" s="76"/>
      <c r="G84" s="92"/>
      <c r="H84" s="74"/>
      <c r="I84" s="74"/>
      <c r="J84" s="74"/>
      <c r="K84" s="74"/>
      <c r="L84" s="13" t="s">
        <v>136</v>
      </c>
      <c r="M84" s="18">
        <v>0</v>
      </c>
      <c r="N84" s="18">
        <v>1</v>
      </c>
      <c r="O84" s="19"/>
      <c r="P84" s="9"/>
    </row>
    <row r="85" spans="1:16" ht="63.75" customHeight="1" x14ac:dyDescent="0.25">
      <c r="A85" s="92"/>
      <c r="B85" s="76"/>
      <c r="C85" s="76"/>
      <c r="D85" s="92"/>
      <c r="E85" s="76"/>
      <c r="F85" s="76"/>
      <c r="G85" s="92"/>
      <c r="H85" s="74"/>
      <c r="I85" s="74"/>
      <c r="J85" s="74"/>
      <c r="K85" s="74"/>
      <c r="L85" s="13" t="s">
        <v>139</v>
      </c>
      <c r="M85" s="15">
        <v>0</v>
      </c>
      <c r="N85" s="15">
        <v>0.5</v>
      </c>
      <c r="O85" s="19"/>
      <c r="P85" s="9"/>
    </row>
    <row r="86" spans="1:16" ht="30" x14ac:dyDescent="0.25">
      <c r="A86" s="75" t="s">
        <v>63</v>
      </c>
      <c r="B86" s="98" t="s">
        <v>39</v>
      </c>
      <c r="C86" s="98" t="s">
        <v>199</v>
      </c>
      <c r="D86" s="137" t="s">
        <v>23</v>
      </c>
      <c r="E86" s="75" t="s">
        <v>148</v>
      </c>
      <c r="F86" s="75" t="s">
        <v>70</v>
      </c>
      <c r="G86" s="75" t="s">
        <v>71</v>
      </c>
      <c r="H86" s="73">
        <v>200000</v>
      </c>
      <c r="I86" s="73">
        <f>+H86*0.85</f>
        <v>170000</v>
      </c>
      <c r="J86" s="73">
        <v>0</v>
      </c>
      <c r="K86" s="73">
        <f>+H86-I86</f>
        <v>30000</v>
      </c>
      <c r="L86" s="13" t="s">
        <v>141</v>
      </c>
      <c r="M86" s="18">
        <v>0</v>
      </c>
      <c r="N86" s="25">
        <v>600</v>
      </c>
      <c r="O86" s="18"/>
      <c r="P86" s="2"/>
    </row>
    <row r="87" spans="1:16" ht="45" x14ac:dyDescent="0.25">
      <c r="A87" s="75"/>
      <c r="B87" s="98"/>
      <c r="C87" s="98"/>
      <c r="D87" s="137"/>
      <c r="E87" s="75"/>
      <c r="F87" s="75"/>
      <c r="G87" s="75"/>
      <c r="H87" s="74"/>
      <c r="I87" s="74"/>
      <c r="J87" s="74"/>
      <c r="K87" s="74"/>
      <c r="L87" s="13" t="s">
        <v>136</v>
      </c>
      <c r="M87" s="18">
        <v>0</v>
      </c>
      <c r="N87" s="18">
        <v>1</v>
      </c>
      <c r="O87" s="18"/>
      <c r="P87" s="2"/>
    </row>
    <row r="88" spans="1:16" ht="63" customHeight="1" x14ac:dyDescent="0.25">
      <c r="A88" s="75"/>
      <c r="B88" s="98"/>
      <c r="C88" s="98"/>
      <c r="D88" s="137"/>
      <c r="E88" s="75"/>
      <c r="F88" s="75"/>
      <c r="G88" s="75"/>
      <c r="H88" s="74"/>
      <c r="I88" s="74"/>
      <c r="J88" s="74"/>
      <c r="K88" s="74"/>
      <c r="L88" s="13" t="s">
        <v>139</v>
      </c>
      <c r="M88" s="18">
        <v>0</v>
      </c>
      <c r="N88" s="18">
        <v>0.06</v>
      </c>
      <c r="O88" s="18"/>
      <c r="P88" s="2"/>
    </row>
    <row r="89" spans="1:16" ht="30" x14ac:dyDescent="0.25">
      <c r="A89" s="63" t="s">
        <v>64</v>
      </c>
      <c r="B89" s="69" t="s">
        <v>40</v>
      </c>
      <c r="C89" s="69" t="s">
        <v>200</v>
      </c>
      <c r="D89" s="63" t="s">
        <v>23</v>
      </c>
      <c r="E89" s="63" t="s">
        <v>24</v>
      </c>
      <c r="F89" s="60" t="s">
        <v>73</v>
      </c>
      <c r="G89" s="60" t="s">
        <v>71</v>
      </c>
      <c r="H89" s="73">
        <v>550000</v>
      </c>
      <c r="I89" s="73">
        <v>467500</v>
      </c>
      <c r="J89" s="73">
        <v>0</v>
      </c>
      <c r="K89" s="73">
        <v>82500</v>
      </c>
      <c r="L89" s="13" t="s">
        <v>135</v>
      </c>
      <c r="M89" s="18">
        <v>0</v>
      </c>
      <c r="N89" s="18">
        <v>5000</v>
      </c>
      <c r="O89" s="8"/>
      <c r="P89" s="2"/>
    </row>
    <row r="90" spans="1:16" ht="30" customHeight="1" x14ac:dyDescent="0.25">
      <c r="A90" s="92"/>
      <c r="B90" s="76"/>
      <c r="C90" s="76"/>
      <c r="D90" s="92"/>
      <c r="E90" s="92"/>
      <c r="F90" s="93"/>
      <c r="G90" s="93"/>
      <c r="H90" s="74"/>
      <c r="I90" s="74"/>
      <c r="J90" s="74"/>
      <c r="K90" s="74"/>
      <c r="L90" s="13" t="s">
        <v>136</v>
      </c>
      <c r="M90" s="18">
        <v>0</v>
      </c>
      <c r="N90" s="18">
        <v>1</v>
      </c>
      <c r="O90" s="8"/>
      <c r="P90" s="2"/>
    </row>
    <row r="91" spans="1:16" ht="81.75" customHeight="1" x14ac:dyDescent="0.25">
      <c r="A91" s="92"/>
      <c r="B91" s="76"/>
      <c r="C91" s="76"/>
      <c r="D91" s="92"/>
      <c r="E91" s="92"/>
      <c r="F91" s="93"/>
      <c r="G91" s="93"/>
      <c r="H91" s="74"/>
      <c r="I91" s="74"/>
      <c r="J91" s="74"/>
      <c r="K91" s="74"/>
      <c r="L91" s="13" t="s">
        <v>139</v>
      </c>
      <c r="M91" s="15">
        <v>0</v>
      </c>
      <c r="N91" s="15">
        <v>0.5</v>
      </c>
      <c r="O91" s="8"/>
      <c r="P91" s="2"/>
    </row>
    <row r="92" spans="1:16" ht="30" x14ac:dyDescent="0.25">
      <c r="A92" s="75" t="s">
        <v>65</v>
      </c>
      <c r="B92" s="69" t="s">
        <v>149</v>
      </c>
      <c r="C92" s="69" t="s">
        <v>201</v>
      </c>
      <c r="D92" s="75" t="s">
        <v>23</v>
      </c>
      <c r="E92" s="63" t="s">
        <v>24</v>
      </c>
      <c r="F92" s="60" t="s">
        <v>73</v>
      </c>
      <c r="G92" s="60" t="s">
        <v>71</v>
      </c>
      <c r="H92" s="73">
        <v>400000</v>
      </c>
      <c r="I92" s="73">
        <f>+H92*0.85</f>
        <v>340000</v>
      </c>
      <c r="J92" s="73">
        <v>0</v>
      </c>
      <c r="K92" s="73">
        <f>+H92-I92</f>
        <v>60000</v>
      </c>
      <c r="L92" s="13" t="s">
        <v>141</v>
      </c>
      <c r="M92" s="18">
        <v>0</v>
      </c>
      <c r="N92" s="18">
        <v>9000</v>
      </c>
      <c r="O92" s="8"/>
      <c r="P92" s="2"/>
    </row>
    <row r="93" spans="1:16" ht="34.15" customHeight="1" x14ac:dyDescent="0.25">
      <c r="A93" s="75"/>
      <c r="B93" s="76"/>
      <c r="C93" s="76"/>
      <c r="D93" s="75"/>
      <c r="E93" s="92"/>
      <c r="F93" s="93"/>
      <c r="G93" s="93"/>
      <c r="H93" s="74"/>
      <c r="I93" s="74"/>
      <c r="J93" s="74"/>
      <c r="K93" s="74"/>
      <c r="L93" s="13" t="s">
        <v>136</v>
      </c>
      <c r="M93" s="18">
        <v>0</v>
      </c>
      <c r="N93" s="18">
        <v>1</v>
      </c>
      <c r="O93" s="8"/>
      <c r="P93" s="2"/>
    </row>
    <row r="94" spans="1:16" ht="69" customHeight="1" x14ac:dyDescent="0.25">
      <c r="A94" s="75"/>
      <c r="B94" s="76"/>
      <c r="C94" s="70"/>
      <c r="D94" s="75"/>
      <c r="E94" s="92"/>
      <c r="F94" s="93"/>
      <c r="G94" s="93"/>
      <c r="H94" s="74"/>
      <c r="I94" s="74"/>
      <c r="J94" s="74"/>
      <c r="K94" s="74"/>
      <c r="L94" s="13" t="s">
        <v>139</v>
      </c>
      <c r="M94" s="18">
        <v>0</v>
      </c>
      <c r="N94" s="18">
        <v>0.9</v>
      </c>
      <c r="O94" s="8"/>
      <c r="P94" s="2"/>
    </row>
    <row r="95" spans="1:16" ht="30" x14ac:dyDescent="0.25">
      <c r="A95" s="63" t="s">
        <v>66</v>
      </c>
      <c r="B95" s="101" t="s">
        <v>150</v>
      </c>
      <c r="C95" s="77" t="s">
        <v>202</v>
      </c>
      <c r="D95" s="63" t="s">
        <v>23</v>
      </c>
      <c r="E95" s="63" t="s">
        <v>24</v>
      </c>
      <c r="F95" s="60" t="s">
        <v>73</v>
      </c>
      <c r="G95" s="60" t="s">
        <v>71</v>
      </c>
      <c r="H95" s="73">
        <v>150000</v>
      </c>
      <c r="I95" s="73">
        <f>+H95*0.85</f>
        <v>127500</v>
      </c>
      <c r="J95" s="73">
        <v>0</v>
      </c>
      <c r="K95" s="73">
        <f>+H95-I95</f>
        <v>22500</v>
      </c>
      <c r="L95" s="13" t="s">
        <v>141</v>
      </c>
      <c r="M95" s="18">
        <v>0</v>
      </c>
      <c r="N95" s="18">
        <v>72000</v>
      </c>
      <c r="O95" s="8"/>
      <c r="P95" s="2"/>
    </row>
    <row r="96" spans="1:16" ht="31.9" customHeight="1" x14ac:dyDescent="0.25">
      <c r="A96" s="92"/>
      <c r="B96" s="102"/>
      <c r="C96" s="78"/>
      <c r="D96" s="92"/>
      <c r="E96" s="92"/>
      <c r="F96" s="93"/>
      <c r="G96" s="93"/>
      <c r="H96" s="74"/>
      <c r="I96" s="74"/>
      <c r="J96" s="74"/>
      <c r="K96" s="74"/>
      <c r="L96" s="13" t="s">
        <v>136</v>
      </c>
      <c r="M96" s="18">
        <v>0</v>
      </c>
      <c r="N96" s="18">
        <v>1</v>
      </c>
      <c r="O96" s="8"/>
      <c r="P96" s="2"/>
    </row>
    <row r="97" spans="1:16" ht="82.5" customHeight="1" x14ac:dyDescent="0.25">
      <c r="A97" s="92"/>
      <c r="B97" s="109"/>
      <c r="C97" s="79"/>
      <c r="D97" s="92"/>
      <c r="E97" s="92"/>
      <c r="F97" s="93"/>
      <c r="G97" s="93"/>
      <c r="H97" s="74"/>
      <c r="I97" s="74"/>
      <c r="J97" s="74"/>
      <c r="K97" s="74"/>
      <c r="L97" s="13" t="s">
        <v>139</v>
      </c>
      <c r="M97" s="18">
        <v>0</v>
      </c>
      <c r="N97" s="18">
        <v>7.2</v>
      </c>
      <c r="O97" s="8"/>
      <c r="P97" s="2"/>
    </row>
    <row r="98" spans="1:16" ht="30" x14ac:dyDescent="0.25">
      <c r="A98" s="63" t="s">
        <v>67</v>
      </c>
      <c r="B98" s="69" t="s">
        <v>89</v>
      </c>
      <c r="C98" s="69" t="s">
        <v>203</v>
      </c>
      <c r="D98" s="63" t="s">
        <v>23</v>
      </c>
      <c r="E98" s="63" t="s">
        <v>24</v>
      </c>
      <c r="F98" s="60" t="s">
        <v>73</v>
      </c>
      <c r="G98" s="60" t="s">
        <v>71</v>
      </c>
      <c r="H98" s="73">
        <v>500000</v>
      </c>
      <c r="I98" s="73">
        <f>+H98*0.85</f>
        <v>425000</v>
      </c>
      <c r="J98" s="73">
        <v>0</v>
      </c>
      <c r="K98" s="73">
        <f>+H98-I98</f>
        <v>75000</v>
      </c>
      <c r="L98" s="13" t="s">
        <v>141</v>
      </c>
      <c r="M98" s="18">
        <v>0</v>
      </c>
      <c r="N98" s="18">
        <v>25000</v>
      </c>
      <c r="O98" s="8"/>
      <c r="P98" s="2"/>
    </row>
    <row r="99" spans="1:16" ht="33" customHeight="1" x14ac:dyDescent="0.25">
      <c r="A99" s="92"/>
      <c r="B99" s="76"/>
      <c r="C99" s="76"/>
      <c r="D99" s="92"/>
      <c r="E99" s="92"/>
      <c r="F99" s="93"/>
      <c r="G99" s="93"/>
      <c r="H99" s="74"/>
      <c r="I99" s="74"/>
      <c r="J99" s="74"/>
      <c r="K99" s="74"/>
      <c r="L99" s="13" t="s">
        <v>136</v>
      </c>
      <c r="M99" s="18">
        <v>0</v>
      </c>
      <c r="N99" s="18">
        <v>1</v>
      </c>
      <c r="O99" s="8"/>
      <c r="P99" s="2"/>
    </row>
    <row r="100" spans="1:16" ht="66" customHeight="1" x14ac:dyDescent="0.25">
      <c r="A100" s="92"/>
      <c r="B100" s="76"/>
      <c r="C100" s="70"/>
      <c r="D100" s="92"/>
      <c r="E100" s="92"/>
      <c r="F100" s="93"/>
      <c r="G100" s="93"/>
      <c r="H100" s="74"/>
      <c r="I100" s="74"/>
      <c r="J100" s="74"/>
      <c r="K100" s="74"/>
      <c r="L100" s="13" t="s">
        <v>139</v>
      </c>
      <c r="M100" s="18">
        <v>0</v>
      </c>
      <c r="N100" s="18">
        <v>2.5</v>
      </c>
      <c r="O100" s="8"/>
      <c r="P100" s="2"/>
    </row>
    <row r="101" spans="1:16" ht="30" x14ac:dyDescent="0.25">
      <c r="A101" s="63" t="s">
        <v>38</v>
      </c>
      <c r="B101" s="101" t="s">
        <v>151</v>
      </c>
      <c r="C101" s="77" t="s">
        <v>204</v>
      </c>
      <c r="D101" s="63" t="s">
        <v>23</v>
      </c>
      <c r="E101" s="63" t="s">
        <v>24</v>
      </c>
      <c r="F101" s="60" t="s">
        <v>73</v>
      </c>
      <c r="G101" s="60" t="s">
        <v>71</v>
      </c>
      <c r="H101" s="73">
        <v>200000</v>
      </c>
      <c r="I101" s="73">
        <f>+H101*0.85</f>
        <v>170000</v>
      </c>
      <c r="J101" s="73">
        <v>0</v>
      </c>
      <c r="K101" s="73">
        <f>+H101-I101</f>
        <v>30000</v>
      </c>
      <c r="L101" s="13" t="s">
        <v>141</v>
      </c>
      <c r="M101" s="18">
        <v>0</v>
      </c>
      <c r="N101" s="18">
        <v>2900</v>
      </c>
      <c r="O101" s="8"/>
      <c r="P101" s="2"/>
    </row>
    <row r="102" spans="1:16" ht="45" x14ac:dyDescent="0.25">
      <c r="A102" s="92"/>
      <c r="B102" s="102"/>
      <c r="C102" s="78"/>
      <c r="D102" s="92"/>
      <c r="E102" s="92"/>
      <c r="F102" s="93"/>
      <c r="G102" s="93"/>
      <c r="H102" s="74"/>
      <c r="I102" s="74"/>
      <c r="J102" s="74"/>
      <c r="K102" s="74"/>
      <c r="L102" s="13" t="s">
        <v>136</v>
      </c>
      <c r="M102" s="18">
        <v>0</v>
      </c>
      <c r="N102" s="18">
        <v>1</v>
      </c>
      <c r="O102" s="8"/>
      <c r="P102" s="2"/>
    </row>
    <row r="103" spans="1:16" ht="75.75" customHeight="1" x14ac:dyDescent="0.25">
      <c r="A103" s="92"/>
      <c r="B103" s="108"/>
      <c r="C103" s="79"/>
      <c r="D103" s="92"/>
      <c r="E103" s="92"/>
      <c r="F103" s="93"/>
      <c r="G103" s="93"/>
      <c r="H103" s="74"/>
      <c r="I103" s="74"/>
      <c r="J103" s="74"/>
      <c r="K103" s="74"/>
      <c r="L103" s="13" t="s">
        <v>139</v>
      </c>
      <c r="M103" s="18">
        <v>0</v>
      </c>
      <c r="N103" s="18">
        <v>0.28999999999999998</v>
      </c>
      <c r="O103" s="8"/>
      <c r="P103" s="2"/>
    </row>
    <row r="104" spans="1:16" ht="37.9" customHeight="1" x14ac:dyDescent="0.25">
      <c r="A104" s="63" t="s">
        <v>68</v>
      </c>
      <c r="B104" s="101" t="s">
        <v>153</v>
      </c>
      <c r="C104" s="77" t="s">
        <v>205</v>
      </c>
      <c r="D104" s="63" t="s">
        <v>23</v>
      </c>
      <c r="E104" s="63" t="s">
        <v>24</v>
      </c>
      <c r="F104" s="60" t="s">
        <v>73</v>
      </c>
      <c r="G104" s="60" t="s">
        <v>71</v>
      </c>
      <c r="H104" s="73">
        <v>75000</v>
      </c>
      <c r="I104" s="73">
        <f>+H104*0.85</f>
        <v>63750</v>
      </c>
      <c r="J104" s="73">
        <v>0</v>
      </c>
      <c r="K104" s="73">
        <f>+H104-I104</f>
        <v>11250</v>
      </c>
      <c r="L104" s="13" t="s">
        <v>141</v>
      </c>
      <c r="M104" s="18">
        <v>0</v>
      </c>
      <c r="N104" s="18">
        <v>50000</v>
      </c>
      <c r="O104" s="8"/>
      <c r="P104" s="2"/>
    </row>
    <row r="105" spans="1:16" ht="34.15" customHeight="1" x14ac:dyDescent="0.25">
      <c r="A105" s="92"/>
      <c r="B105" s="102"/>
      <c r="C105" s="78"/>
      <c r="D105" s="92"/>
      <c r="E105" s="92"/>
      <c r="F105" s="93"/>
      <c r="G105" s="93"/>
      <c r="H105" s="74"/>
      <c r="I105" s="74"/>
      <c r="J105" s="74"/>
      <c r="K105" s="74"/>
      <c r="L105" s="13" t="s">
        <v>136</v>
      </c>
      <c r="M105" s="18">
        <v>0</v>
      </c>
      <c r="N105" s="18">
        <v>1</v>
      </c>
      <c r="O105" s="8"/>
      <c r="P105" s="2"/>
    </row>
    <row r="106" spans="1:16" ht="69.599999999999994" customHeight="1" x14ac:dyDescent="0.25">
      <c r="A106" s="92"/>
      <c r="B106" s="103"/>
      <c r="C106" s="79"/>
      <c r="D106" s="92"/>
      <c r="E106" s="92"/>
      <c r="F106" s="93"/>
      <c r="G106" s="93"/>
      <c r="H106" s="74"/>
      <c r="I106" s="74"/>
      <c r="J106" s="74"/>
      <c r="K106" s="74"/>
      <c r="L106" s="13" t="s">
        <v>139</v>
      </c>
      <c r="M106" s="18">
        <v>0</v>
      </c>
      <c r="N106" s="18">
        <v>5</v>
      </c>
      <c r="O106" s="8"/>
      <c r="P106" s="2"/>
    </row>
    <row r="107" spans="1:16" ht="33.6" customHeight="1" x14ac:dyDescent="0.25">
      <c r="A107" s="63" t="s">
        <v>69</v>
      </c>
      <c r="B107" s="104" t="s">
        <v>152</v>
      </c>
      <c r="C107" s="110" t="s">
        <v>206</v>
      </c>
      <c r="D107" s="63" t="s">
        <v>23</v>
      </c>
      <c r="E107" s="63" t="s">
        <v>24</v>
      </c>
      <c r="F107" s="60" t="s">
        <v>73</v>
      </c>
      <c r="G107" s="60" t="s">
        <v>71</v>
      </c>
      <c r="H107" s="73">
        <v>50000</v>
      </c>
      <c r="I107" s="73">
        <f>+H107*0.85</f>
        <v>42500</v>
      </c>
      <c r="J107" s="73">
        <v>0</v>
      </c>
      <c r="K107" s="73">
        <f>+H107-I107</f>
        <v>7500</v>
      </c>
      <c r="L107" s="13" t="s">
        <v>141</v>
      </c>
      <c r="M107" s="18">
        <v>0</v>
      </c>
      <c r="N107" s="18">
        <v>20000</v>
      </c>
      <c r="O107" s="8"/>
      <c r="P107" s="2"/>
    </row>
    <row r="108" spans="1:16" ht="40.9" customHeight="1" x14ac:dyDescent="0.25">
      <c r="A108" s="92"/>
      <c r="B108" s="105"/>
      <c r="C108" s="111"/>
      <c r="D108" s="92"/>
      <c r="E108" s="92"/>
      <c r="F108" s="93"/>
      <c r="G108" s="93"/>
      <c r="H108" s="74"/>
      <c r="I108" s="74"/>
      <c r="J108" s="74"/>
      <c r="K108" s="74"/>
      <c r="L108" s="13" t="s">
        <v>136</v>
      </c>
      <c r="M108" s="18">
        <v>0</v>
      </c>
      <c r="N108" s="18">
        <v>1</v>
      </c>
      <c r="O108" s="8"/>
      <c r="P108" s="2"/>
    </row>
    <row r="109" spans="1:16" ht="67.900000000000006" customHeight="1" x14ac:dyDescent="0.25">
      <c r="A109" s="92"/>
      <c r="B109" s="106"/>
      <c r="C109" s="112"/>
      <c r="D109" s="92"/>
      <c r="E109" s="92"/>
      <c r="F109" s="93"/>
      <c r="G109" s="93"/>
      <c r="H109" s="74"/>
      <c r="I109" s="74"/>
      <c r="J109" s="74"/>
      <c r="K109" s="74"/>
      <c r="L109" s="13" t="s">
        <v>139</v>
      </c>
      <c r="M109" s="18">
        <v>0</v>
      </c>
      <c r="N109" s="18">
        <v>2</v>
      </c>
      <c r="O109" s="8"/>
      <c r="P109" s="2"/>
    </row>
    <row r="110" spans="1:16" ht="30" x14ac:dyDescent="0.25">
      <c r="A110" s="63" t="s">
        <v>72</v>
      </c>
      <c r="B110" s="101" t="s">
        <v>154</v>
      </c>
      <c r="C110" s="77" t="s">
        <v>207</v>
      </c>
      <c r="D110" s="63" t="s">
        <v>23</v>
      </c>
      <c r="E110" s="63" t="s">
        <v>24</v>
      </c>
      <c r="F110" s="60" t="s">
        <v>73</v>
      </c>
      <c r="G110" s="60" t="s">
        <v>71</v>
      </c>
      <c r="H110" s="73">
        <v>100000</v>
      </c>
      <c r="I110" s="73">
        <f>+H110*0.85</f>
        <v>85000</v>
      </c>
      <c r="J110" s="73">
        <v>0</v>
      </c>
      <c r="K110" s="73">
        <f>+H110-I110</f>
        <v>15000</v>
      </c>
      <c r="L110" s="13" t="s">
        <v>141</v>
      </c>
      <c r="M110" s="18">
        <v>0</v>
      </c>
      <c r="N110" s="18">
        <v>34000</v>
      </c>
      <c r="O110" s="8"/>
      <c r="P110" s="2"/>
    </row>
    <row r="111" spans="1:16" ht="30" customHeight="1" x14ac:dyDescent="0.25">
      <c r="A111" s="92"/>
      <c r="B111" s="102"/>
      <c r="C111" s="78"/>
      <c r="D111" s="92"/>
      <c r="E111" s="92"/>
      <c r="F111" s="93"/>
      <c r="G111" s="93"/>
      <c r="H111" s="74"/>
      <c r="I111" s="74"/>
      <c r="J111" s="74"/>
      <c r="K111" s="74"/>
      <c r="L111" s="13" t="s">
        <v>136</v>
      </c>
      <c r="M111" s="18">
        <v>0</v>
      </c>
      <c r="N111" s="18">
        <v>1</v>
      </c>
      <c r="O111" s="8"/>
      <c r="P111" s="2"/>
    </row>
    <row r="112" spans="1:16" ht="58.9" customHeight="1" x14ac:dyDescent="0.25">
      <c r="A112" s="92"/>
      <c r="B112" s="108"/>
      <c r="C112" s="79"/>
      <c r="D112" s="92"/>
      <c r="E112" s="92"/>
      <c r="F112" s="93"/>
      <c r="G112" s="93"/>
      <c r="H112" s="74"/>
      <c r="I112" s="74"/>
      <c r="J112" s="74"/>
      <c r="K112" s="74"/>
      <c r="L112" s="13" t="s">
        <v>139</v>
      </c>
      <c r="M112" s="18">
        <v>0</v>
      </c>
      <c r="N112" s="18">
        <v>3.4</v>
      </c>
      <c r="O112" s="8"/>
      <c r="P112" s="2"/>
    </row>
    <row r="113" spans="1:16" ht="30" x14ac:dyDescent="0.25">
      <c r="A113" s="63" t="s">
        <v>78</v>
      </c>
      <c r="B113" s="101" t="s">
        <v>155</v>
      </c>
      <c r="C113" s="84" t="s">
        <v>208</v>
      </c>
      <c r="D113" s="63" t="s">
        <v>23</v>
      </c>
      <c r="E113" s="63" t="s">
        <v>24</v>
      </c>
      <c r="F113" s="60" t="s">
        <v>73</v>
      </c>
      <c r="G113" s="60" t="s">
        <v>71</v>
      </c>
      <c r="H113" s="73">
        <v>60000</v>
      </c>
      <c r="I113" s="73">
        <f>+H113*0.85</f>
        <v>51000</v>
      </c>
      <c r="J113" s="73">
        <v>0</v>
      </c>
      <c r="K113" s="73">
        <f>+H113-I113</f>
        <v>9000</v>
      </c>
      <c r="L113" s="13" t="s">
        <v>141</v>
      </c>
      <c r="M113" s="18">
        <v>0</v>
      </c>
      <c r="N113" s="18">
        <v>6000</v>
      </c>
      <c r="O113" s="8"/>
      <c r="P113" s="2"/>
    </row>
    <row r="114" spans="1:16" ht="45" x14ac:dyDescent="0.25">
      <c r="A114" s="92"/>
      <c r="B114" s="102"/>
      <c r="C114" s="107"/>
      <c r="D114" s="92"/>
      <c r="E114" s="92"/>
      <c r="F114" s="93"/>
      <c r="G114" s="93"/>
      <c r="H114" s="74"/>
      <c r="I114" s="74"/>
      <c r="J114" s="74"/>
      <c r="K114" s="74"/>
      <c r="L114" s="13" t="s">
        <v>136</v>
      </c>
      <c r="M114" s="18">
        <v>0</v>
      </c>
      <c r="N114" s="18">
        <v>1</v>
      </c>
      <c r="O114" s="8"/>
      <c r="P114" s="2"/>
    </row>
    <row r="115" spans="1:16" ht="78.75" customHeight="1" x14ac:dyDescent="0.25">
      <c r="A115" s="92"/>
      <c r="B115" s="103"/>
      <c r="C115" s="85"/>
      <c r="D115" s="92"/>
      <c r="E115" s="92"/>
      <c r="F115" s="93"/>
      <c r="G115" s="93"/>
      <c r="H115" s="74"/>
      <c r="I115" s="74"/>
      <c r="J115" s="74"/>
      <c r="K115" s="74"/>
      <c r="L115" s="13" t="s">
        <v>139</v>
      </c>
      <c r="M115" s="18">
        <v>0</v>
      </c>
      <c r="N115" s="18">
        <v>0.6</v>
      </c>
      <c r="O115" s="8"/>
      <c r="P115" s="2"/>
    </row>
    <row r="116" spans="1:16" ht="33.75" customHeight="1" x14ac:dyDescent="0.25">
      <c r="A116" s="60" t="s">
        <v>79</v>
      </c>
      <c r="B116" s="57" t="s">
        <v>113</v>
      </c>
      <c r="C116" s="57" t="s">
        <v>243</v>
      </c>
      <c r="D116" s="60" t="s">
        <v>23</v>
      </c>
      <c r="E116" s="60" t="s">
        <v>27</v>
      </c>
      <c r="F116" s="60" t="s">
        <v>73</v>
      </c>
      <c r="G116" s="60" t="s">
        <v>88</v>
      </c>
      <c r="H116" s="56">
        <v>3676000</v>
      </c>
      <c r="I116" s="56">
        <f>+H116*0.85</f>
        <v>3124600</v>
      </c>
      <c r="J116" s="56">
        <v>0</v>
      </c>
      <c r="K116" s="56">
        <f>+H116-I116</f>
        <v>551400</v>
      </c>
      <c r="L116" s="41" t="s">
        <v>141</v>
      </c>
      <c r="M116" s="25">
        <v>0</v>
      </c>
      <c r="N116" s="25">
        <v>9337</v>
      </c>
      <c r="O116" s="42"/>
      <c r="P116" s="43"/>
    </row>
    <row r="117" spans="1:16" ht="32.450000000000003" customHeight="1" x14ac:dyDescent="0.25">
      <c r="A117" s="93"/>
      <c r="B117" s="113"/>
      <c r="C117" s="113"/>
      <c r="D117" s="93"/>
      <c r="E117" s="93"/>
      <c r="F117" s="93"/>
      <c r="G117" s="93"/>
      <c r="H117" s="94"/>
      <c r="I117" s="94"/>
      <c r="J117" s="94"/>
      <c r="K117" s="94"/>
      <c r="L117" s="41" t="s">
        <v>136</v>
      </c>
      <c r="M117" s="25">
        <v>0</v>
      </c>
      <c r="N117" s="25">
        <v>1</v>
      </c>
      <c r="O117" s="42"/>
      <c r="P117" s="43"/>
    </row>
    <row r="118" spans="1:16" ht="61.5" customHeight="1" x14ac:dyDescent="0.25">
      <c r="A118" s="93"/>
      <c r="B118" s="113"/>
      <c r="C118" s="113"/>
      <c r="D118" s="93"/>
      <c r="E118" s="93"/>
      <c r="F118" s="93"/>
      <c r="G118" s="93"/>
      <c r="H118" s="94"/>
      <c r="I118" s="94"/>
      <c r="J118" s="94"/>
      <c r="K118" s="94"/>
      <c r="L118" s="41" t="s">
        <v>139</v>
      </c>
      <c r="M118" s="40">
        <v>0</v>
      </c>
      <c r="N118" s="40">
        <v>0.93369999999999997</v>
      </c>
      <c r="O118" s="42"/>
      <c r="P118" s="43"/>
    </row>
    <row r="119" spans="1:16" ht="63" customHeight="1" x14ac:dyDescent="0.25">
      <c r="A119" s="93"/>
      <c r="B119" s="113"/>
      <c r="C119" s="113"/>
      <c r="D119" s="93"/>
      <c r="E119" s="93"/>
      <c r="F119" s="93"/>
      <c r="G119" s="93"/>
      <c r="H119" s="94"/>
      <c r="I119" s="94"/>
      <c r="J119" s="94"/>
      <c r="K119" s="94"/>
      <c r="L119" s="41" t="s">
        <v>240</v>
      </c>
      <c r="M119" s="40">
        <v>0</v>
      </c>
      <c r="N119" s="40">
        <v>3500</v>
      </c>
      <c r="O119" s="42"/>
      <c r="P119" s="43"/>
    </row>
    <row r="120" spans="1:16" ht="47.25" customHeight="1" x14ac:dyDescent="0.25">
      <c r="A120" s="90"/>
      <c r="B120" s="72"/>
      <c r="C120" s="72"/>
      <c r="D120" s="90"/>
      <c r="E120" s="90"/>
      <c r="F120" s="90"/>
      <c r="G120" s="90"/>
      <c r="H120" s="100"/>
      <c r="I120" s="100"/>
      <c r="J120" s="100"/>
      <c r="K120" s="100"/>
      <c r="L120" s="41" t="s">
        <v>241</v>
      </c>
      <c r="M120" s="40">
        <v>0</v>
      </c>
      <c r="N120" s="40">
        <v>1.35</v>
      </c>
      <c r="O120" s="42"/>
      <c r="P120" s="43"/>
    </row>
    <row r="121" spans="1:16" ht="30" x14ac:dyDescent="0.25">
      <c r="A121" s="63" t="s">
        <v>99</v>
      </c>
      <c r="B121" s="69" t="s">
        <v>114</v>
      </c>
      <c r="C121" s="69" t="s">
        <v>222</v>
      </c>
      <c r="D121" s="63" t="s">
        <v>23</v>
      </c>
      <c r="E121" s="63" t="s">
        <v>116</v>
      </c>
      <c r="F121" s="63" t="s">
        <v>87</v>
      </c>
      <c r="G121" s="63" t="s">
        <v>88</v>
      </c>
      <c r="H121" s="73">
        <v>300000</v>
      </c>
      <c r="I121" s="73">
        <f>+H121*0.85</f>
        <v>255000</v>
      </c>
      <c r="J121" s="73">
        <v>0</v>
      </c>
      <c r="K121" s="73">
        <f>+H121-I121</f>
        <v>45000</v>
      </c>
      <c r="L121" s="13" t="s">
        <v>135</v>
      </c>
      <c r="M121" s="18">
        <v>0</v>
      </c>
      <c r="N121" s="18">
        <v>30000</v>
      </c>
      <c r="O121" s="8"/>
      <c r="P121" s="2"/>
    </row>
    <row r="122" spans="1:16" ht="29.45" customHeight="1" x14ac:dyDescent="0.25">
      <c r="A122" s="92"/>
      <c r="B122" s="76"/>
      <c r="C122" s="76"/>
      <c r="D122" s="92"/>
      <c r="E122" s="92"/>
      <c r="F122" s="92"/>
      <c r="G122" s="92"/>
      <c r="H122" s="74"/>
      <c r="I122" s="74"/>
      <c r="J122" s="74"/>
      <c r="K122" s="74"/>
      <c r="L122" s="13" t="s">
        <v>136</v>
      </c>
      <c r="M122" s="18">
        <v>0</v>
      </c>
      <c r="N122" s="18">
        <v>1</v>
      </c>
      <c r="O122" s="8"/>
      <c r="P122" s="2"/>
    </row>
    <row r="123" spans="1:16" ht="60" customHeight="1" x14ac:dyDescent="0.25">
      <c r="A123" s="92"/>
      <c r="B123" s="76"/>
      <c r="C123" s="76"/>
      <c r="D123" s="92"/>
      <c r="E123" s="92"/>
      <c r="F123" s="92"/>
      <c r="G123" s="92"/>
      <c r="H123" s="74"/>
      <c r="I123" s="74"/>
      <c r="J123" s="74"/>
      <c r="K123" s="74"/>
      <c r="L123" s="13" t="s">
        <v>139</v>
      </c>
      <c r="M123" s="15">
        <v>0</v>
      </c>
      <c r="N123" s="15">
        <v>3</v>
      </c>
      <c r="O123" s="8"/>
      <c r="P123" s="2"/>
    </row>
    <row r="124" spans="1:16" ht="30" x14ac:dyDescent="0.25">
      <c r="A124" s="63" t="s">
        <v>100</v>
      </c>
      <c r="B124" s="69" t="s">
        <v>115</v>
      </c>
      <c r="C124" s="69" t="s">
        <v>223</v>
      </c>
      <c r="D124" s="63" t="s">
        <v>23</v>
      </c>
      <c r="E124" s="63" t="s">
        <v>117</v>
      </c>
      <c r="F124" s="63" t="s">
        <v>87</v>
      </c>
      <c r="G124" s="63" t="s">
        <v>88</v>
      </c>
      <c r="H124" s="73">
        <v>250000</v>
      </c>
      <c r="I124" s="73">
        <f>+H124*0.85</f>
        <v>212500</v>
      </c>
      <c r="J124" s="73">
        <v>0</v>
      </c>
      <c r="K124" s="73">
        <f>+H124-I124</f>
        <v>37500</v>
      </c>
      <c r="L124" s="13" t="s">
        <v>141</v>
      </c>
      <c r="M124" s="18">
        <v>0</v>
      </c>
      <c r="N124" s="18">
        <v>10000</v>
      </c>
      <c r="O124" s="8"/>
      <c r="P124" s="2"/>
    </row>
    <row r="125" spans="1:16" ht="30.6" customHeight="1" x14ac:dyDescent="0.25">
      <c r="A125" s="92"/>
      <c r="B125" s="76"/>
      <c r="C125" s="76"/>
      <c r="D125" s="92"/>
      <c r="E125" s="92"/>
      <c r="F125" s="92"/>
      <c r="G125" s="92"/>
      <c r="H125" s="74"/>
      <c r="I125" s="74"/>
      <c r="J125" s="74"/>
      <c r="K125" s="74"/>
      <c r="L125" s="13" t="s">
        <v>136</v>
      </c>
      <c r="M125" s="18">
        <v>0</v>
      </c>
      <c r="N125" s="18">
        <v>1</v>
      </c>
      <c r="O125" s="8"/>
      <c r="P125" s="2"/>
    </row>
    <row r="126" spans="1:16" ht="60" customHeight="1" x14ac:dyDescent="0.25">
      <c r="A126" s="92"/>
      <c r="B126" s="76"/>
      <c r="C126" s="76"/>
      <c r="D126" s="92"/>
      <c r="E126" s="92"/>
      <c r="F126" s="92"/>
      <c r="G126" s="92"/>
      <c r="H126" s="74"/>
      <c r="I126" s="74"/>
      <c r="J126" s="74"/>
      <c r="K126" s="74"/>
      <c r="L126" s="13" t="s">
        <v>139</v>
      </c>
      <c r="M126" s="15">
        <v>0</v>
      </c>
      <c r="N126" s="15">
        <v>1</v>
      </c>
      <c r="O126" s="8"/>
      <c r="P126" s="2"/>
    </row>
    <row r="127" spans="1:16" ht="30" x14ac:dyDescent="0.25">
      <c r="A127" s="63" t="s">
        <v>101</v>
      </c>
      <c r="B127" s="69" t="s">
        <v>156</v>
      </c>
      <c r="C127" s="69" t="s">
        <v>209</v>
      </c>
      <c r="D127" s="63" t="s">
        <v>23</v>
      </c>
      <c r="E127" s="63" t="s">
        <v>27</v>
      </c>
      <c r="F127" s="63" t="s">
        <v>70</v>
      </c>
      <c r="G127" s="63" t="s">
        <v>76</v>
      </c>
      <c r="H127" s="73">
        <v>176000</v>
      </c>
      <c r="I127" s="73">
        <f>+H127*0.85</f>
        <v>149600</v>
      </c>
      <c r="J127" s="73">
        <v>0</v>
      </c>
      <c r="K127" s="73">
        <f>+H127-I127</f>
        <v>26400</v>
      </c>
      <c r="L127" s="13" t="s">
        <v>141</v>
      </c>
      <c r="M127" s="18">
        <v>0</v>
      </c>
      <c r="N127" s="18">
        <v>5000</v>
      </c>
      <c r="O127" s="8"/>
      <c r="P127" s="2"/>
    </row>
    <row r="128" spans="1:16" ht="31.15" customHeight="1" x14ac:dyDescent="0.25">
      <c r="A128" s="92"/>
      <c r="B128" s="76"/>
      <c r="C128" s="76"/>
      <c r="D128" s="92"/>
      <c r="E128" s="92"/>
      <c r="F128" s="92"/>
      <c r="G128" s="92"/>
      <c r="H128" s="74"/>
      <c r="I128" s="74"/>
      <c r="J128" s="74"/>
      <c r="K128" s="74"/>
      <c r="L128" s="13" t="s">
        <v>136</v>
      </c>
      <c r="M128" s="18">
        <v>0</v>
      </c>
      <c r="N128" s="18">
        <v>1</v>
      </c>
      <c r="O128" s="8"/>
      <c r="P128" s="2"/>
    </row>
    <row r="129" spans="1:16" ht="59.45" customHeight="1" x14ac:dyDescent="0.25">
      <c r="A129" s="92"/>
      <c r="B129" s="76"/>
      <c r="C129" s="70"/>
      <c r="D129" s="92"/>
      <c r="E129" s="92"/>
      <c r="F129" s="92"/>
      <c r="G129" s="92"/>
      <c r="H129" s="74"/>
      <c r="I129" s="74"/>
      <c r="J129" s="74"/>
      <c r="K129" s="74"/>
      <c r="L129" s="13" t="s">
        <v>139</v>
      </c>
      <c r="M129" s="15">
        <v>0</v>
      </c>
      <c r="N129" s="15">
        <v>0.5</v>
      </c>
      <c r="O129" s="8"/>
      <c r="P129" s="2"/>
    </row>
    <row r="130" spans="1:16" ht="30" x14ac:dyDescent="0.25">
      <c r="A130" s="63" t="s">
        <v>118</v>
      </c>
      <c r="B130" s="69" t="s">
        <v>210</v>
      </c>
      <c r="C130" s="69" t="s">
        <v>211</v>
      </c>
      <c r="D130" s="63" t="s">
        <v>23</v>
      </c>
      <c r="E130" s="63" t="s">
        <v>26</v>
      </c>
      <c r="F130" s="63" t="s">
        <v>70</v>
      </c>
      <c r="G130" s="63" t="s">
        <v>82</v>
      </c>
      <c r="H130" s="95">
        <v>185000</v>
      </c>
      <c r="I130" s="95">
        <f>+H130*0.85</f>
        <v>157250</v>
      </c>
      <c r="J130" s="73">
        <v>0</v>
      </c>
      <c r="K130" s="73">
        <f>+H130-I130</f>
        <v>27750</v>
      </c>
      <c r="L130" s="13" t="s">
        <v>141</v>
      </c>
      <c r="M130" s="18">
        <v>0</v>
      </c>
      <c r="N130" s="18">
        <v>63900</v>
      </c>
      <c r="O130" s="8"/>
      <c r="P130" s="8"/>
    </row>
    <row r="131" spans="1:16" ht="29.45" customHeight="1" x14ac:dyDescent="0.25">
      <c r="A131" s="92"/>
      <c r="B131" s="76"/>
      <c r="C131" s="76"/>
      <c r="D131" s="92"/>
      <c r="E131" s="92"/>
      <c r="F131" s="92"/>
      <c r="G131" s="92"/>
      <c r="H131" s="96"/>
      <c r="I131" s="96"/>
      <c r="J131" s="74"/>
      <c r="K131" s="74"/>
      <c r="L131" s="13" t="s">
        <v>136</v>
      </c>
      <c r="M131" s="18">
        <v>0</v>
      </c>
      <c r="N131" s="18">
        <v>1</v>
      </c>
      <c r="O131" s="8"/>
      <c r="P131" s="8"/>
    </row>
    <row r="132" spans="1:16" ht="68.25" customHeight="1" x14ac:dyDescent="0.25">
      <c r="A132" s="92"/>
      <c r="B132" s="76"/>
      <c r="C132" s="76"/>
      <c r="D132" s="92"/>
      <c r="E132" s="92"/>
      <c r="F132" s="92"/>
      <c r="G132" s="92"/>
      <c r="H132" s="96"/>
      <c r="I132" s="96"/>
      <c r="J132" s="74"/>
      <c r="K132" s="74"/>
      <c r="L132" s="13" t="s">
        <v>139</v>
      </c>
      <c r="M132" s="15">
        <v>0</v>
      </c>
      <c r="N132" s="15">
        <v>6.39</v>
      </c>
      <c r="O132" s="8"/>
      <c r="P132" s="8"/>
    </row>
    <row r="133" spans="1:16" ht="60" customHeight="1" x14ac:dyDescent="0.25">
      <c r="A133" s="60" t="s">
        <v>171</v>
      </c>
      <c r="B133" s="57" t="s">
        <v>242</v>
      </c>
      <c r="C133" s="57" t="s">
        <v>244</v>
      </c>
      <c r="D133" s="60" t="s">
        <v>23</v>
      </c>
      <c r="E133" s="60" t="s">
        <v>27</v>
      </c>
      <c r="F133" s="60" t="s">
        <v>70</v>
      </c>
      <c r="G133" s="60" t="s">
        <v>82</v>
      </c>
      <c r="H133" s="53">
        <v>1000000</v>
      </c>
      <c r="I133" s="53">
        <v>850000</v>
      </c>
      <c r="J133" s="56">
        <v>0</v>
      </c>
      <c r="K133" s="56">
        <v>150000</v>
      </c>
      <c r="L133" s="48" t="s">
        <v>141</v>
      </c>
      <c r="M133" s="40">
        <v>0</v>
      </c>
      <c r="N133" s="40">
        <v>5000</v>
      </c>
      <c r="O133" s="42"/>
      <c r="P133" s="42"/>
    </row>
    <row r="134" spans="1:16" ht="54" customHeight="1" x14ac:dyDescent="0.25">
      <c r="A134" s="54"/>
      <c r="B134" s="58"/>
      <c r="C134" s="58"/>
      <c r="D134" s="54"/>
      <c r="E134" s="54"/>
      <c r="F134" s="54"/>
      <c r="G134" s="54"/>
      <c r="H134" s="54"/>
      <c r="I134" s="54"/>
      <c r="J134" s="54"/>
      <c r="K134" s="54"/>
      <c r="L134" s="48" t="s">
        <v>136</v>
      </c>
      <c r="M134" s="40">
        <v>0</v>
      </c>
      <c r="N134" s="40">
        <v>1</v>
      </c>
      <c r="O134" s="42"/>
      <c r="P134" s="42"/>
    </row>
    <row r="135" spans="1:16" ht="73.5" customHeight="1" x14ac:dyDescent="0.25">
      <c r="A135" s="55"/>
      <c r="B135" s="59"/>
      <c r="C135" s="59"/>
      <c r="D135" s="55"/>
      <c r="E135" s="55"/>
      <c r="F135" s="55"/>
      <c r="G135" s="55"/>
      <c r="H135" s="55"/>
      <c r="I135" s="55"/>
      <c r="J135" s="55"/>
      <c r="K135" s="55"/>
      <c r="L135" s="48" t="s">
        <v>139</v>
      </c>
      <c r="M135" s="40">
        <v>0</v>
      </c>
      <c r="N135" s="40">
        <v>0.5</v>
      </c>
      <c r="O135" s="42"/>
      <c r="P135" s="42"/>
    </row>
    <row r="136" spans="1:16" ht="62.45" customHeight="1" x14ac:dyDescent="0.25">
      <c r="A136" s="67" t="s">
        <v>216</v>
      </c>
      <c r="B136" s="69" t="s">
        <v>172</v>
      </c>
      <c r="C136" s="71" t="s">
        <v>238</v>
      </c>
      <c r="D136" s="63" t="s">
        <v>32</v>
      </c>
      <c r="E136" s="63" t="s">
        <v>233</v>
      </c>
      <c r="F136" s="63" t="s">
        <v>73</v>
      </c>
      <c r="G136" s="63" t="s">
        <v>75</v>
      </c>
      <c r="H136" s="65">
        <v>0</v>
      </c>
      <c r="I136" s="61">
        <v>0</v>
      </c>
      <c r="J136" s="63">
        <v>0</v>
      </c>
      <c r="K136" s="65">
        <v>0</v>
      </c>
      <c r="L136" s="31" t="s">
        <v>142</v>
      </c>
      <c r="M136" s="15">
        <v>0</v>
      </c>
      <c r="N136" s="15">
        <v>1</v>
      </c>
      <c r="O136" s="2"/>
      <c r="P136" s="2"/>
    </row>
    <row r="137" spans="1:16" ht="294.75" customHeight="1" x14ac:dyDescent="0.25">
      <c r="A137" s="68"/>
      <c r="B137" s="70"/>
      <c r="C137" s="72"/>
      <c r="D137" s="64"/>
      <c r="E137" s="64"/>
      <c r="F137" s="64"/>
      <c r="G137" s="64"/>
      <c r="H137" s="66"/>
      <c r="I137" s="62"/>
      <c r="J137" s="64"/>
      <c r="K137" s="66"/>
      <c r="L137" s="13" t="s">
        <v>236</v>
      </c>
      <c r="M137" s="18">
        <v>0</v>
      </c>
      <c r="N137" s="18">
        <v>1</v>
      </c>
      <c r="O137" s="2"/>
      <c r="P137" s="2"/>
    </row>
    <row r="138" spans="1:16" ht="25.5" customHeight="1" x14ac:dyDescent="0.25">
      <c r="A138" s="18" t="s">
        <v>22</v>
      </c>
      <c r="B138" s="13"/>
      <c r="C138" s="13"/>
      <c r="D138" s="13"/>
      <c r="E138" s="13"/>
      <c r="F138" s="18"/>
      <c r="G138" s="11" t="s">
        <v>105</v>
      </c>
      <c r="H138" s="10">
        <f>SUM(H31:H137)</f>
        <v>31236765</v>
      </c>
      <c r="I138" s="11">
        <f>SUM(I31:I137)</f>
        <v>26101250.25</v>
      </c>
      <c r="J138" s="11">
        <f>SUM(J31:J132)</f>
        <v>0</v>
      </c>
      <c r="K138" s="11">
        <f>SUM(K31:K137)</f>
        <v>5135514.75</v>
      </c>
      <c r="L138" s="49"/>
      <c r="M138" s="18"/>
      <c r="N138" s="18"/>
      <c r="O138" s="8"/>
      <c r="P138" s="2"/>
    </row>
    <row r="139" spans="1:16" x14ac:dyDescent="0.25">
      <c r="A139" s="97" t="s">
        <v>94</v>
      </c>
      <c r="B139" s="97"/>
      <c r="C139" s="97"/>
      <c r="D139" s="97"/>
      <c r="E139" s="97"/>
      <c r="F139" s="97"/>
      <c r="G139" s="97"/>
      <c r="H139" s="97"/>
      <c r="I139" s="97"/>
      <c r="J139" s="97"/>
      <c r="K139" s="97"/>
      <c r="L139" s="97"/>
      <c r="M139" s="97"/>
      <c r="N139" s="97"/>
      <c r="O139" s="97"/>
      <c r="P139" s="2"/>
    </row>
    <row r="140" spans="1:16" x14ac:dyDescent="0.25">
      <c r="A140" s="98" t="s">
        <v>161</v>
      </c>
      <c r="B140" s="98"/>
      <c r="C140" s="98"/>
      <c r="D140" s="98"/>
      <c r="E140" s="98"/>
      <c r="F140" s="98"/>
      <c r="G140" s="98"/>
      <c r="H140" s="98"/>
      <c r="I140" s="98"/>
      <c r="J140" s="98"/>
      <c r="K140" s="98"/>
      <c r="L140" s="98"/>
      <c r="M140" s="98"/>
      <c r="N140" s="98"/>
      <c r="O140" s="98"/>
      <c r="P140" s="2"/>
    </row>
    <row r="141" spans="1:16" s="22" customFormat="1" ht="83.45" customHeight="1" x14ac:dyDescent="0.25">
      <c r="A141" s="63" t="s">
        <v>95</v>
      </c>
      <c r="B141" s="69" t="s">
        <v>176</v>
      </c>
      <c r="C141" s="71" t="s">
        <v>229</v>
      </c>
      <c r="D141" s="63" t="s">
        <v>23</v>
      </c>
      <c r="E141" s="63" t="s">
        <v>27</v>
      </c>
      <c r="F141" s="63" t="s">
        <v>70</v>
      </c>
      <c r="G141" s="63" t="s">
        <v>76</v>
      </c>
      <c r="H141" s="63">
        <v>3002000</v>
      </c>
      <c r="I141" s="63">
        <v>2551700</v>
      </c>
      <c r="J141" s="63">
        <v>0</v>
      </c>
      <c r="K141" s="63">
        <v>450300</v>
      </c>
      <c r="L141" s="13" t="s">
        <v>141</v>
      </c>
      <c r="M141" s="26">
        <v>0</v>
      </c>
      <c r="N141" s="26">
        <v>3000</v>
      </c>
      <c r="O141" s="27"/>
      <c r="P141" s="84" t="s">
        <v>126</v>
      </c>
    </row>
    <row r="142" spans="1:16" s="22" customFormat="1" ht="152.25" customHeight="1" x14ac:dyDescent="0.25">
      <c r="A142" s="64"/>
      <c r="B142" s="70"/>
      <c r="C142" s="91"/>
      <c r="D142" s="64"/>
      <c r="E142" s="64"/>
      <c r="F142" s="64"/>
      <c r="G142" s="64"/>
      <c r="H142" s="64"/>
      <c r="I142" s="64"/>
      <c r="J142" s="64"/>
      <c r="K142" s="64"/>
      <c r="L142" s="13" t="s">
        <v>138</v>
      </c>
      <c r="M142" s="26">
        <v>0</v>
      </c>
      <c r="N142" s="38">
        <v>50000</v>
      </c>
      <c r="O142" s="7"/>
      <c r="P142" s="85"/>
    </row>
    <row r="143" spans="1:16" ht="31.9" customHeight="1" x14ac:dyDescent="0.25">
      <c r="A143" s="17" t="s">
        <v>96</v>
      </c>
      <c r="B143" s="69" t="s">
        <v>175</v>
      </c>
      <c r="C143" s="71" t="s">
        <v>225</v>
      </c>
      <c r="D143" s="63" t="s">
        <v>23</v>
      </c>
      <c r="E143" s="63" t="s">
        <v>26</v>
      </c>
      <c r="F143" s="63" t="s">
        <v>90</v>
      </c>
      <c r="G143" s="63" t="s">
        <v>82</v>
      </c>
      <c r="H143" s="63">
        <v>588235.29</v>
      </c>
      <c r="I143" s="63">
        <v>500000</v>
      </c>
      <c r="J143" s="63">
        <v>0</v>
      </c>
      <c r="K143" s="63">
        <v>88235</v>
      </c>
      <c r="L143" s="13" t="s">
        <v>141</v>
      </c>
      <c r="M143" s="26">
        <v>0</v>
      </c>
      <c r="N143" s="26">
        <v>3614</v>
      </c>
      <c r="O143" s="2"/>
      <c r="P143" s="2"/>
    </row>
    <row r="144" spans="1:16" ht="156" customHeight="1" x14ac:dyDescent="0.25">
      <c r="A144" s="17"/>
      <c r="B144" s="70"/>
      <c r="C144" s="91"/>
      <c r="D144" s="64"/>
      <c r="E144" s="64"/>
      <c r="F144" s="64"/>
      <c r="G144" s="64"/>
      <c r="H144" s="64"/>
      <c r="I144" s="64"/>
      <c r="J144" s="64"/>
      <c r="K144" s="64"/>
      <c r="L144" s="13" t="s">
        <v>138</v>
      </c>
      <c r="M144" s="26">
        <v>0</v>
      </c>
      <c r="N144" s="26">
        <v>800</v>
      </c>
      <c r="O144" s="2"/>
      <c r="P144" s="9"/>
    </row>
    <row r="145" spans="1:16" ht="87" customHeight="1" x14ac:dyDescent="0.25">
      <c r="A145" s="67" t="s">
        <v>163</v>
      </c>
      <c r="B145" s="69" t="s">
        <v>174</v>
      </c>
      <c r="C145" s="71" t="s">
        <v>245</v>
      </c>
      <c r="D145" s="63" t="s">
        <v>32</v>
      </c>
      <c r="E145" s="63" t="s">
        <v>177</v>
      </c>
      <c r="F145" s="63" t="s">
        <v>73</v>
      </c>
      <c r="G145" s="63" t="s">
        <v>75</v>
      </c>
      <c r="H145" s="65">
        <v>0</v>
      </c>
      <c r="I145" s="61">
        <v>0</v>
      </c>
      <c r="J145" s="63">
        <v>0</v>
      </c>
      <c r="K145" s="65">
        <v>0</v>
      </c>
      <c r="L145" s="31" t="s">
        <v>142</v>
      </c>
      <c r="M145" s="15">
        <v>0</v>
      </c>
      <c r="N145" s="15">
        <v>1</v>
      </c>
      <c r="O145" s="2"/>
      <c r="P145" s="2"/>
    </row>
    <row r="146" spans="1:16" ht="189" customHeight="1" x14ac:dyDescent="0.25">
      <c r="A146" s="68"/>
      <c r="B146" s="70"/>
      <c r="C146" s="72"/>
      <c r="D146" s="64"/>
      <c r="E146" s="64"/>
      <c r="F146" s="64"/>
      <c r="G146" s="64"/>
      <c r="H146" s="66"/>
      <c r="I146" s="62"/>
      <c r="J146" s="64"/>
      <c r="K146" s="66"/>
      <c r="L146" s="13" t="s">
        <v>237</v>
      </c>
      <c r="M146" s="18">
        <v>0</v>
      </c>
      <c r="N146" s="18">
        <v>1</v>
      </c>
      <c r="O146" s="2"/>
      <c r="P146" s="2"/>
    </row>
    <row r="147" spans="1:16" x14ac:dyDescent="0.25">
      <c r="A147" s="14"/>
      <c r="B147" s="2"/>
      <c r="C147" s="2"/>
      <c r="D147" s="2"/>
      <c r="E147" s="2"/>
      <c r="F147" s="14"/>
      <c r="G147" s="10" t="s">
        <v>162</v>
      </c>
      <c r="H147" s="30">
        <f>SUM(H141:H146)</f>
        <v>3590235.29</v>
      </c>
      <c r="I147" s="10">
        <f>SUM(I141:I146)</f>
        <v>3051700</v>
      </c>
      <c r="J147" s="10">
        <v>0</v>
      </c>
      <c r="K147" s="10">
        <f>SUM(K141:K146)</f>
        <v>538535</v>
      </c>
      <c r="L147" s="33"/>
      <c r="M147" s="14"/>
      <c r="N147" s="14"/>
      <c r="O147" s="2"/>
      <c r="P147" s="2"/>
    </row>
    <row r="148" spans="1:16" ht="51" customHeight="1" x14ac:dyDescent="0.25">
      <c r="A148" s="67" t="s">
        <v>164</v>
      </c>
      <c r="B148" s="82" t="s">
        <v>120</v>
      </c>
      <c r="C148" s="69" t="s">
        <v>127</v>
      </c>
      <c r="D148" s="67" t="s">
        <v>23</v>
      </c>
      <c r="E148" s="63" t="s">
        <v>121</v>
      </c>
      <c r="F148" s="63" t="s">
        <v>81</v>
      </c>
      <c r="G148" s="63" t="s">
        <v>122</v>
      </c>
      <c r="H148" s="65">
        <v>288900</v>
      </c>
      <c r="I148" s="65">
        <v>245565</v>
      </c>
      <c r="J148" s="63">
        <v>0</v>
      </c>
      <c r="K148" s="65">
        <v>43335</v>
      </c>
      <c r="L148" s="31" t="s">
        <v>140</v>
      </c>
      <c r="M148" s="14">
        <v>0</v>
      </c>
      <c r="N148" s="14">
        <v>250</v>
      </c>
      <c r="O148" s="2"/>
      <c r="P148" s="2"/>
    </row>
    <row r="149" spans="1:16" ht="63" customHeight="1" x14ac:dyDescent="0.25">
      <c r="A149" s="68"/>
      <c r="B149" s="83"/>
      <c r="C149" s="86"/>
      <c r="D149" s="68"/>
      <c r="E149" s="64"/>
      <c r="F149" s="64"/>
      <c r="G149" s="64"/>
      <c r="H149" s="66"/>
      <c r="I149" s="62"/>
      <c r="J149" s="64"/>
      <c r="K149" s="66"/>
      <c r="L149" s="13" t="s">
        <v>137</v>
      </c>
      <c r="M149" s="14">
        <v>0</v>
      </c>
      <c r="N149" s="14">
        <v>1</v>
      </c>
      <c r="O149" s="2"/>
      <c r="P149" s="2"/>
    </row>
    <row r="150" spans="1:16" ht="48" customHeight="1" x14ac:dyDescent="0.25">
      <c r="A150" s="67" t="s">
        <v>165</v>
      </c>
      <c r="B150" s="82" t="s">
        <v>123</v>
      </c>
      <c r="C150" s="69" t="s">
        <v>128</v>
      </c>
      <c r="D150" s="67" t="s">
        <v>23</v>
      </c>
      <c r="E150" s="63" t="s">
        <v>121</v>
      </c>
      <c r="F150" s="63" t="s">
        <v>75</v>
      </c>
      <c r="G150" s="63" t="s">
        <v>124</v>
      </c>
      <c r="H150" s="65">
        <v>1100000</v>
      </c>
      <c r="I150" s="65">
        <v>935000</v>
      </c>
      <c r="J150" s="63">
        <v>0</v>
      </c>
      <c r="K150" s="65">
        <v>165000</v>
      </c>
      <c r="L150" s="31" t="s">
        <v>140</v>
      </c>
      <c r="M150" s="14">
        <v>0</v>
      </c>
      <c r="N150" s="14">
        <v>801</v>
      </c>
      <c r="O150" s="2"/>
      <c r="P150" s="2"/>
    </row>
    <row r="151" spans="1:16" ht="92.25" customHeight="1" x14ac:dyDescent="0.25">
      <c r="A151" s="68"/>
      <c r="B151" s="83"/>
      <c r="C151" s="86"/>
      <c r="D151" s="68"/>
      <c r="E151" s="64"/>
      <c r="F151" s="64"/>
      <c r="G151" s="64"/>
      <c r="H151" s="66"/>
      <c r="I151" s="62"/>
      <c r="J151" s="64"/>
      <c r="K151" s="66"/>
      <c r="L151" s="13" t="s">
        <v>137</v>
      </c>
      <c r="M151" s="14">
        <v>0</v>
      </c>
      <c r="N151" s="14">
        <v>1</v>
      </c>
      <c r="O151" s="2"/>
      <c r="P151" s="2"/>
    </row>
    <row r="152" spans="1:16" ht="45" customHeight="1" x14ac:dyDescent="0.25">
      <c r="A152" s="67" t="s">
        <v>166</v>
      </c>
      <c r="B152" s="82" t="s">
        <v>125</v>
      </c>
      <c r="C152" s="69" t="s">
        <v>130</v>
      </c>
      <c r="D152" s="67" t="s">
        <v>23</v>
      </c>
      <c r="E152" s="63" t="s">
        <v>121</v>
      </c>
      <c r="F152" s="63" t="s">
        <v>81</v>
      </c>
      <c r="G152" s="63" t="s">
        <v>93</v>
      </c>
      <c r="H152" s="87">
        <v>600000</v>
      </c>
      <c r="I152" s="87">
        <f>0.85*H152</f>
        <v>510000</v>
      </c>
      <c r="J152" s="60">
        <v>0</v>
      </c>
      <c r="K152" s="87">
        <f>+H152-I152</f>
        <v>90000</v>
      </c>
      <c r="L152" s="31" t="s">
        <v>140</v>
      </c>
      <c r="M152" s="14">
        <v>0</v>
      </c>
      <c r="N152" s="14">
        <v>350</v>
      </c>
      <c r="O152" s="2"/>
      <c r="P152" s="2"/>
    </row>
    <row r="153" spans="1:16" ht="56.45" customHeight="1" x14ac:dyDescent="0.25">
      <c r="A153" s="68"/>
      <c r="B153" s="83"/>
      <c r="C153" s="86"/>
      <c r="D153" s="68"/>
      <c r="E153" s="64"/>
      <c r="F153" s="64"/>
      <c r="G153" s="64"/>
      <c r="H153" s="88"/>
      <c r="I153" s="89"/>
      <c r="J153" s="90"/>
      <c r="K153" s="88"/>
      <c r="L153" s="13" t="s">
        <v>137</v>
      </c>
      <c r="M153" s="14">
        <v>0</v>
      </c>
      <c r="N153" s="14">
        <v>1</v>
      </c>
      <c r="O153" s="2"/>
      <c r="P153" s="2"/>
    </row>
    <row r="154" spans="1:16" ht="48" customHeight="1" x14ac:dyDescent="0.25">
      <c r="A154" s="67" t="s">
        <v>178</v>
      </c>
      <c r="B154" s="82" t="s">
        <v>119</v>
      </c>
      <c r="C154" s="69" t="s">
        <v>129</v>
      </c>
      <c r="D154" s="67" t="s">
        <v>23</v>
      </c>
      <c r="E154" s="63" t="s">
        <v>121</v>
      </c>
      <c r="F154" s="63" t="s">
        <v>70</v>
      </c>
      <c r="G154" s="63" t="s">
        <v>76</v>
      </c>
      <c r="H154" s="65">
        <v>1300750</v>
      </c>
      <c r="I154" s="65">
        <v>1105637</v>
      </c>
      <c r="J154" s="63">
        <v>0</v>
      </c>
      <c r="K154" s="65">
        <v>195113</v>
      </c>
      <c r="L154" s="31" t="s">
        <v>140</v>
      </c>
      <c r="M154" s="14">
        <v>0</v>
      </c>
      <c r="N154" s="14">
        <v>580</v>
      </c>
      <c r="O154" s="2"/>
      <c r="P154" s="2"/>
    </row>
    <row r="155" spans="1:16" ht="60.75" customHeight="1" x14ac:dyDescent="0.25">
      <c r="A155" s="68"/>
      <c r="B155" s="83"/>
      <c r="C155" s="86"/>
      <c r="D155" s="68"/>
      <c r="E155" s="64"/>
      <c r="F155" s="64"/>
      <c r="G155" s="64"/>
      <c r="H155" s="66"/>
      <c r="I155" s="62"/>
      <c r="J155" s="64"/>
      <c r="K155" s="66"/>
      <c r="L155" s="13" t="s">
        <v>137</v>
      </c>
      <c r="M155" s="14">
        <v>0</v>
      </c>
      <c r="N155" s="14">
        <v>1</v>
      </c>
      <c r="O155" s="2"/>
      <c r="P155" s="2"/>
    </row>
    <row r="156" spans="1:16" x14ac:dyDescent="0.25">
      <c r="A156" s="14"/>
      <c r="B156" s="2"/>
      <c r="C156" s="2"/>
      <c r="D156" s="2"/>
      <c r="E156" s="2"/>
      <c r="F156" s="14"/>
      <c r="G156" s="10" t="s">
        <v>167</v>
      </c>
      <c r="H156" s="30">
        <f>SUM(H148:H155)</f>
        <v>3289650</v>
      </c>
      <c r="I156" s="10">
        <f>SUM(I148:I155)</f>
        <v>2796202</v>
      </c>
      <c r="J156" s="10">
        <v>0</v>
      </c>
      <c r="K156" s="10">
        <f>SUM(K148:K155)</f>
        <v>493448</v>
      </c>
      <c r="L156" s="33"/>
      <c r="M156" s="14"/>
      <c r="N156" s="14"/>
      <c r="O156" s="2"/>
      <c r="P156" s="2"/>
    </row>
    <row r="157" spans="1:16" x14ac:dyDescent="0.25">
      <c r="A157" s="14"/>
      <c r="B157" s="29"/>
      <c r="C157" s="2"/>
      <c r="D157" s="2"/>
      <c r="E157" s="2"/>
      <c r="F157" s="14"/>
      <c r="G157" s="10" t="s">
        <v>106</v>
      </c>
      <c r="H157" s="10">
        <f>SUM(H156+H147+H138+H28)</f>
        <v>55337238.525294118</v>
      </c>
      <c r="I157" s="10">
        <f>SUM(I147+I138+I28+I156)</f>
        <v>46586652.25</v>
      </c>
      <c r="J157" s="10">
        <f>SUM(J147+J138+J28)</f>
        <v>0</v>
      </c>
      <c r="K157" s="10">
        <f>SUM(K147+K138+K28+K156)</f>
        <v>8750585.9852941185</v>
      </c>
      <c r="L157" s="51"/>
      <c r="M157" s="14"/>
      <c r="N157" s="14"/>
      <c r="O157" s="2"/>
      <c r="P157" s="2"/>
    </row>
    <row r="158" spans="1:16" x14ac:dyDescent="0.25">
      <c r="B158" s="28"/>
    </row>
    <row r="161" spans="10:13" hidden="1" x14ac:dyDescent="0.25"/>
    <row r="162" spans="10:13" ht="42.6" hidden="1" customHeight="1" x14ac:dyDescent="0.25">
      <c r="J162" s="139" t="s">
        <v>108</v>
      </c>
      <c r="K162" s="75" t="s">
        <v>25</v>
      </c>
      <c r="L162" s="75"/>
      <c r="M162" s="14">
        <f>+N13+N15+N17+N23</f>
        <v>18760</v>
      </c>
    </row>
    <row r="163" spans="10:13" ht="42.6" hidden="1" customHeight="1" x14ac:dyDescent="0.25">
      <c r="J163" s="140"/>
      <c r="K163" s="75" t="s">
        <v>103</v>
      </c>
      <c r="L163" s="75"/>
      <c r="M163" s="14">
        <f>+N19+N21</f>
        <v>13.8</v>
      </c>
    </row>
    <row r="164" spans="10:13" ht="40.15" hidden="1" customHeight="1" x14ac:dyDescent="0.25">
      <c r="J164" s="138" t="s">
        <v>109</v>
      </c>
      <c r="K164" s="75" t="s">
        <v>25</v>
      </c>
      <c r="L164" s="75"/>
      <c r="M164" s="14">
        <f>+N32+N34</f>
        <v>78904</v>
      </c>
    </row>
    <row r="165" spans="10:13" ht="71.45" hidden="1" customHeight="1" x14ac:dyDescent="0.25">
      <c r="J165" s="138"/>
      <c r="K165" s="75" t="s">
        <v>103</v>
      </c>
      <c r="L165" s="75"/>
      <c r="M165" s="14" t="e">
        <f>+N37+N40+N43+N46+N49+N52+N55+N58+N61+N64+N67+N70+#REF!+N73+#REF!+N76+N79+N82+N85+N88+N91+N94+N97+N100+N103+N106+N109+N112+N115+N118+N129+N132</f>
        <v>#REF!</v>
      </c>
    </row>
    <row r="166" spans="10:13" ht="42" hidden="1" customHeight="1" x14ac:dyDescent="0.25">
      <c r="J166" s="23" t="s">
        <v>110</v>
      </c>
      <c r="K166" s="75" t="s">
        <v>25</v>
      </c>
      <c r="L166" s="75"/>
      <c r="M166" s="14" t="e">
        <f>+#REF!+#REF!</f>
        <v>#REF!</v>
      </c>
    </row>
    <row r="167" spans="10:13" ht="13.9" hidden="1" x14ac:dyDescent="0.25"/>
  </sheetData>
  <autoFilter ref="A1:O147" xr:uid="{00000000-0009-0000-0000-000000000000}">
    <filterColumn colId="12" showButton="0"/>
    <filterColumn colId="13" showButton="0"/>
  </autoFilter>
  <mergeCells count="602">
    <mergeCell ref="A116:A120"/>
    <mergeCell ref="B116:B120"/>
    <mergeCell ref="C116:C120"/>
    <mergeCell ref="D116:D120"/>
    <mergeCell ref="E116:E120"/>
    <mergeCell ref="F116:F120"/>
    <mergeCell ref="G116:G120"/>
    <mergeCell ref="H116:H120"/>
    <mergeCell ref="I116:I120"/>
    <mergeCell ref="P22:P23"/>
    <mergeCell ref="P16:P17"/>
    <mergeCell ref="P12:P13"/>
    <mergeCell ref="C124:C126"/>
    <mergeCell ref="D124:D126"/>
    <mergeCell ref="E124:E126"/>
    <mergeCell ref="F124:F126"/>
    <mergeCell ref="G124:G126"/>
    <mergeCell ref="H124:H126"/>
    <mergeCell ref="I124:I126"/>
    <mergeCell ref="I95:I97"/>
    <mergeCell ref="G71:G73"/>
    <mergeCell ref="I68:I70"/>
    <mergeCell ref="J68:J70"/>
    <mergeCell ref="F71:F73"/>
    <mergeCell ref="D80:D82"/>
    <mergeCell ref="E80:E82"/>
    <mergeCell ref="I80:I82"/>
    <mergeCell ref="C121:C123"/>
    <mergeCell ref="J80:J82"/>
    <mergeCell ref="J83:J85"/>
    <mergeCell ref="H86:H88"/>
    <mergeCell ref="C86:C88"/>
    <mergeCell ref="A130:A132"/>
    <mergeCell ref="B130:B132"/>
    <mergeCell ref="D130:D132"/>
    <mergeCell ref="K166:L166"/>
    <mergeCell ref="K163:L163"/>
    <mergeCell ref="J162:J163"/>
    <mergeCell ref="B89:B91"/>
    <mergeCell ref="D89:D91"/>
    <mergeCell ref="E89:E91"/>
    <mergeCell ref="F89:F91"/>
    <mergeCell ref="G89:G91"/>
    <mergeCell ref="J92:J94"/>
    <mergeCell ref="J95:J97"/>
    <mergeCell ref="D101:D103"/>
    <mergeCell ref="E101:E103"/>
    <mergeCell ref="F101:F103"/>
    <mergeCell ref="G101:G103"/>
    <mergeCell ref="H101:H103"/>
    <mergeCell ref="I101:I103"/>
    <mergeCell ref="J101:J103"/>
    <mergeCell ref="D127:D129"/>
    <mergeCell ref="E127:E129"/>
    <mergeCell ref="G127:G129"/>
    <mergeCell ref="C89:C91"/>
    <mergeCell ref="J164:J165"/>
    <mergeCell ref="K162:L162"/>
    <mergeCell ref="K164:L164"/>
    <mergeCell ref="K165:L165"/>
    <mergeCell ref="D92:D94"/>
    <mergeCell ref="E92:E94"/>
    <mergeCell ref="F92:F94"/>
    <mergeCell ref="G92:G94"/>
    <mergeCell ref="H92:H94"/>
    <mergeCell ref="I92:I94"/>
    <mergeCell ref="J107:J109"/>
    <mergeCell ref="J121:J123"/>
    <mergeCell ref="K121:K123"/>
    <mergeCell ref="J124:J126"/>
    <mergeCell ref="K124:K126"/>
    <mergeCell ref="D95:D97"/>
    <mergeCell ref="E95:E97"/>
    <mergeCell ref="F95:F97"/>
    <mergeCell ref="G95:G97"/>
    <mergeCell ref="H95:H97"/>
    <mergeCell ref="J130:J132"/>
    <mergeCell ref="E130:E132"/>
    <mergeCell ref="F130:F132"/>
    <mergeCell ref="J127:J129"/>
    <mergeCell ref="I86:I88"/>
    <mergeCell ref="J86:J88"/>
    <mergeCell ref="A86:A88"/>
    <mergeCell ref="B86:B88"/>
    <mergeCell ref="D86:D88"/>
    <mergeCell ref="E86:E88"/>
    <mergeCell ref="F86:F88"/>
    <mergeCell ref="D77:D79"/>
    <mergeCell ref="E77:E79"/>
    <mergeCell ref="A80:A82"/>
    <mergeCell ref="A83:A85"/>
    <mergeCell ref="B83:B85"/>
    <mergeCell ref="B80:B82"/>
    <mergeCell ref="F80:F82"/>
    <mergeCell ref="D83:D85"/>
    <mergeCell ref="C83:C85"/>
    <mergeCell ref="D74:D76"/>
    <mergeCell ref="E74:E76"/>
    <mergeCell ref="C77:C79"/>
    <mergeCell ref="C71:C73"/>
    <mergeCell ref="G86:G88"/>
    <mergeCell ref="G83:G85"/>
    <mergeCell ref="G80:G82"/>
    <mergeCell ref="H80:H82"/>
    <mergeCell ref="H83:H85"/>
    <mergeCell ref="C80:C82"/>
    <mergeCell ref="E83:E85"/>
    <mergeCell ref="F83:F85"/>
    <mergeCell ref="F74:F76"/>
    <mergeCell ref="D71:D73"/>
    <mergeCell ref="F77:F79"/>
    <mergeCell ref="E71:E73"/>
    <mergeCell ref="G77:G79"/>
    <mergeCell ref="H77:H79"/>
    <mergeCell ref="G74:G76"/>
    <mergeCell ref="D62:D64"/>
    <mergeCell ref="E62:E64"/>
    <mergeCell ref="F62:F64"/>
    <mergeCell ref="G62:G64"/>
    <mergeCell ref="H62:H64"/>
    <mergeCell ref="I62:I64"/>
    <mergeCell ref="K68:K70"/>
    <mergeCell ref="G68:G70"/>
    <mergeCell ref="H68:H70"/>
    <mergeCell ref="I38:I40"/>
    <mergeCell ref="J38:J40"/>
    <mergeCell ref="K38:K40"/>
    <mergeCell ref="A38:A40"/>
    <mergeCell ref="B38:B40"/>
    <mergeCell ref="D38:D40"/>
    <mergeCell ref="E38:E40"/>
    <mergeCell ref="F38:F40"/>
    <mergeCell ref="J62:J64"/>
    <mergeCell ref="K62:K64"/>
    <mergeCell ref="A62:A64"/>
    <mergeCell ref="B62:B64"/>
    <mergeCell ref="C62:C64"/>
    <mergeCell ref="K44:K46"/>
    <mergeCell ref="J41:J43"/>
    <mergeCell ref="I44:I46"/>
    <mergeCell ref="J44:J46"/>
    <mergeCell ref="C41:C43"/>
    <mergeCell ref="A41:A43"/>
    <mergeCell ref="B41:B43"/>
    <mergeCell ref="D41:D43"/>
    <mergeCell ref="E41:E43"/>
    <mergeCell ref="F41:F43"/>
    <mergeCell ref="G41:G43"/>
    <mergeCell ref="I35:I37"/>
    <mergeCell ref="J35:J37"/>
    <mergeCell ref="K35:K37"/>
    <mergeCell ref="D33:D34"/>
    <mergeCell ref="E33:E34"/>
    <mergeCell ref="F33:F34"/>
    <mergeCell ref="G33:G34"/>
    <mergeCell ref="H33:H34"/>
    <mergeCell ref="K33:K34"/>
    <mergeCell ref="I33:I34"/>
    <mergeCell ref="J33:J34"/>
    <mergeCell ref="F35:F37"/>
    <mergeCell ref="D35:D37"/>
    <mergeCell ref="E35:E37"/>
    <mergeCell ref="B22:B23"/>
    <mergeCell ref="A22:A23"/>
    <mergeCell ref="D22:D23"/>
    <mergeCell ref="E22:E23"/>
    <mergeCell ref="H22:H23"/>
    <mergeCell ref="I24:I25"/>
    <mergeCell ref="J24:J25"/>
    <mergeCell ref="K24:K25"/>
    <mergeCell ref="H24:H25"/>
    <mergeCell ref="I22:I23"/>
    <mergeCell ref="J22:J23"/>
    <mergeCell ref="K22:K23"/>
    <mergeCell ref="C18:C19"/>
    <mergeCell ref="G20:G21"/>
    <mergeCell ref="A20:A21"/>
    <mergeCell ref="B20:B21"/>
    <mergeCell ref="D20:D21"/>
    <mergeCell ref="E20:E21"/>
    <mergeCell ref="F20:F21"/>
    <mergeCell ref="B33:B34"/>
    <mergeCell ref="F22:F23"/>
    <mergeCell ref="G22:G23"/>
    <mergeCell ref="A33:A34"/>
    <mergeCell ref="A24:A25"/>
    <mergeCell ref="B24:B25"/>
    <mergeCell ref="C24:C25"/>
    <mergeCell ref="D24:D25"/>
    <mergeCell ref="E24:E25"/>
    <mergeCell ref="F24:F25"/>
    <mergeCell ref="G24:G25"/>
    <mergeCell ref="A26:A27"/>
    <mergeCell ref="B26:B27"/>
    <mergeCell ref="C26:C27"/>
    <mergeCell ref="D26:D27"/>
    <mergeCell ref="E26:E27"/>
    <mergeCell ref="F26:F27"/>
    <mergeCell ref="M1:O1"/>
    <mergeCell ref="A2:O2"/>
    <mergeCell ref="A3:O3"/>
    <mergeCell ref="A4:A6"/>
    <mergeCell ref="B4:B6"/>
    <mergeCell ref="C4:C6"/>
    <mergeCell ref="D4:D6"/>
    <mergeCell ref="E4:E6"/>
    <mergeCell ref="F4:G4"/>
    <mergeCell ref="H4:K4"/>
    <mergeCell ref="L4:N4"/>
    <mergeCell ref="O4:O6"/>
    <mergeCell ref="A12:A13"/>
    <mergeCell ref="B12:B13"/>
    <mergeCell ref="D12:D13"/>
    <mergeCell ref="E12:E13"/>
    <mergeCell ref="F12:F13"/>
    <mergeCell ref="N5:N6"/>
    <mergeCell ref="A8:O8"/>
    <mergeCell ref="A9:O9"/>
    <mergeCell ref="G12:G13"/>
    <mergeCell ref="H12:H13"/>
    <mergeCell ref="I12:I13"/>
    <mergeCell ref="K12:K13"/>
    <mergeCell ref="C12:C13"/>
    <mergeCell ref="A10:O10"/>
    <mergeCell ref="A11:O11"/>
    <mergeCell ref="J12:J13"/>
    <mergeCell ref="B14:B15"/>
    <mergeCell ref="A14:A15"/>
    <mergeCell ref="D14:D15"/>
    <mergeCell ref="E14:E15"/>
    <mergeCell ref="F14:F15"/>
    <mergeCell ref="C14:C15"/>
    <mergeCell ref="G16:G17"/>
    <mergeCell ref="H41:H43"/>
    <mergeCell ref="I41:I43"/>
    <mergeCell ref="C33:C34"/>
    <mergeCell ref="I20:I21"/>
    <mergeCell ref="H16:H17"/>
    <mergeCell ref="I16:I17"/>
    <mergeCell ref="A16:A17"/>
    <mergeCell ref="B16:B17"/>
    <mergeCell ref="D16:D17"/>
    <mergeCell ref="E16:E17"/>
    <mergeCell ref="F16:F17"/>
    <mergeCell ref="C16:C17"/>
    <mergeCell ref="A18:A19"/>
    <mergeCell ref="B18:B19"/>
    <mergeCell ref="D18:D19"/>
    <mergeCell ref="E18:E19"/>
    <mergeCell ref="F18:F19"/>
    <mergeCell ref="H20:H21"/>
    <mergeCell ref="P4:P6"/>
    <mergeCell ref="F5:F6"/>
    <mergeCell ref="G5:G6"/>
    <mergeCell ref="H5:H6"/>
    <mergeCell ref="I5:K5"/>
    <mergeCell ref="L5:L6"/>
    <mergeCell ref="M5:M6"/>
    <mergeCell ref="G14:G15"/>
    <mergeCell ref="H14:H15"/>
    <mergeCell ref="I14:I15"/>
    <mergeCell ref="J14:J15"/>
    <mergeCell ref="K14:K15"/>
    <mergeCell ref="P14:P15"/>
    <mergeCell ref="J16:J17"/>
    <mergeCell ref="K16:K17"/>
    <mergeCell ref="G18:G19"/>
    <mergeCell ref="H18:H19"/>
    <mergeCell ref="I18:I19"/>
    <mergeCell ref="J18:J19"/>
    <mergeCell ref="K18:K19"/>
    <mergeCell ref="J20:J21"/>
    <mergeCell ref="K20:K21"/>
    <mergeCell ref="P18:P19"/>
    <mergeCell ref="A29:O29"/>
    <mergeCell ref="A30:O30"/>
    <mergeCell ref="A31:A32"/>
    <mergeCell ref="B31:B32"/>
    <mergeCell ref="D31:D32"/>
    <mergeCell ref="E31:E32"/>
    <mergeCell ref="F31:F32"/>
    <mergeCell ref="G31:G32"/>
    <mergeCell ref="H31:H32"/>
    <mergeCell ref="I31:I32"/>
    <mergeCell ref="J31:J32"/>
    <mergeCell ref="K31:K32"/>
    <mergeCell ref="A44:A46"/>
    <mergeCell ref="B44:B46"/>
    <mergeCell ref="D44:D46"/>
    <mergeCell ref="E44:E46"/>
    <mergeCell ref="F44:F46"/>
    <mergeCell ref="G44:G46"/>
    <mergeCell ref="H44:H46"/>
    <mergeCell ref="G35:G37"/>
    <mergeCell ref="H35:H37"/>
    <mergeCell ref="G38:G40"/>
    <mergeCell ref="H38:H40"/>
    <mergeCell ref="C35:C37"/>
    <mergeCell ref="C38:C40"/>
    <mergeCell ref="D56:D58"/>
    <mergeCell ref="E56:E58"/>
    <mergeCell ref="F56:F58"/>
    <mergeCell ref="D59:D61"/>
    <mergeCell ref="E59:E61"/>
    <mergeCell ref="F59:F61"/>
    <mergeCell ref="B50:B52"/>
    <mergeCell ref="D50:D52"/>
    <mergeCell ref="E50:E52"/>
    <mergeCell ref="F50:F52"/>
    <mergeCell ref="B53:B55"/>
    <mergeCell ref="D53:D55"/>
    <mergeCell ref="E53:E55"/>
    <mergeCell ref="F53:F55"/>
    <mergeCell ref="C56:C58"/>
    <mergeCell ref="B65:B67"/>
    <mergeCell ref="D65:D67"/>
    <mergeCell ref="E65:E67"/>
    <mergeCell ref="F65:F67"/>
    <mergeCell ref="C65:C67"/>
    <mergeCell ref="B124:B126"/>
    <mergeCell ref="C130:C132"/>
    <mergeCell ref="A35:A37"/>
    <mergeCell ref="B35:B37"/>
    <mergeCell ref="C74:C76"/>
    <mergeCell ref="B77:B79"/>
    <mergeCell ref="A71:A73"/>
    <mergeCell ref="B71:B73"/>
    <mergeCell ref="A68:A70"/>
    <mergeCell ref="B68:B70"/>
    <mergeCell ref="C59:C61"/>
    <mergeCell ref="A74:A76"/>
    <mergeCell ref="B74:B76"/>
    <mergeCell ref="C44:C46"/>
    <mergeCell ref="B59:B61"/>
    <mergeCell ref="A47:A49"/>
    <mergeCell ref="B47:B49"/>
    <mergeCell ref="C53:C55"/>
    <mergeCell ref="D47:D49"/>
    <mergeCell ref="E47:E49"/>
    <mergeCell ref="F47:F49"/>
    <mergeCell ref="D68:D70"/>
    <mergeCell ref="E68:E70"/>
    <mergeCell ref="A107:A109"/>
    <mergeCell ref="D107:D109"/>
    <mergeCell ref="I107:I109"/>
    <mergeCell ref="A104:A106"/>
    <mergeCell ref="A101:A103"/>
    <mergeCell ref="A95:A97"/>
    <mergeCell ref="B95:B97"/>
    <mergeCell ref="C107:C109"/>
    <mergeCell ref="A59:A61"/>
    <mergeCell ref="A53:A55"/>
    <mergeCell ref="A65:A67"/>
    <mergeCell ref="A89:A91"/>
    <mergeCell ref="A77:A79"/>
    <mergeCell ref="A56:A58"/>
    <mergeCell ref="B56:B58"/>
    <mergeCell ref="A50:A52"/>
    <mergeCell ref="C47:C49"/>
    <mergeCell ref="C50:C52"/>
    <mergeCell ref="B101:B103"/>
    <mergeCell ref="I98:I100"/>
    <mergeCell ref="A127:A129"/>
    <mergeCell ref="B127:B129"/>
    <mergeCell ref="A121:A123"/>
    <mergeCell ref="E121:E123"/>
    <mergeCell ref="F121:F123"/>
    <mergeCell ref="G121:G123"/>
    <mergeCell ref="H121:H123"/>
    <mergeCell ref="I121:I123"/>
    <mergeCell ref="A124:A126"/>
    <mergeCell ref="H127:H129"/>
    <mergeCell ref="B121:B123"/>
    <mergeCell ref="K101:K103"/>
    <mergeCell ref="B104:B106"/>
    <mergeCell ref="K104:K106"/>
    <mergeCell ref="B107:B109"/>
    <mergeCell ref="A113:A115"/>
    <mergeCell ref="D113:D115"/>
    <mergeCell ref="E113:E115"/>
    <mergeCell ref="F113:F115"/>
    <mergeCell ref="G113:G115"/>
    <mergeCell ref="H113:H115"/>
    <mergeCell ref="I113:I115"/>
    <mergeCell ref="J113:J115"/>
    <mergeCell ref="B113:B115"/>
    <mergeCell ref="A110:A112"/>
    <mergeCell ref="D104:D106"/>
    <mergeCell ref="E104:E106"/>
    <mergeCell ref="F104:F106"/>
    <mergeCell ref="G104:G106"/>
    <mergeCell ref="H104:H106"/>
    <mergeCell ref="I104:I106"/>
    <mergeCell ref="C113:C115"/>
    <mergeCell ref="B110:B112"/>
    <mergeCell ref="K127:K129"/>
    <mergeCell ref="D121:D123"/>
    <mergeCell ref="F127:F129"/>
    <mergeCell ref="K107:K109"/>
    <mergeCell ref="D110:D112"/>
    <mergeCell ref="E110:E112"/>
    <mergeCell ref="F110:F112"/>
    <mergeCell ref="G110:G112"/>
    <mergeCell ref="H110:H112"/>
    <mergeCell ref="I110:I112"/>
    <mergeCell ref="J110:J112"/>
    <mergeCell ref="I127:I129"/>
    <mergeCell ref="K113:K115"/>
    <mergeCell ref="E107:E109"/>
    <mergeCell ref="F107:F109"/>
    <mergeCell ref="G107:G109"/>
    <mergeCell ref="H107:H109"/>
    <mergeCell ref="J116:J120"/>
    <mergeCell ref="K116:K120"/>
    <mergeCell ref="K47:K49"/>
    <mergeCell ref="G59:G61"/>
    <mergeCell ref="H59:H61"/>
    <mergeCell ref="I59:I61"/>
    <mergeCell ref="J59:J61"/>
    <mergeCell ref="G50:G52"/>
    <mergeCell ref="K92:K94"/>
    <mergeCell ref="H89:H91"/>
    <mergeCell ref="I89:I91"/>
    <mergeCell ref="J89:J91"/>
    <mergeCell ref="J65:J67"/>
    <mergeCell ref="K65:K67"/>
    <mergeCell ref="J77:J79"/>
    <mergeCell ref="K77:K79"/>
    <mergeCell ref="K74:K76"/>
    <mergeCell ref="I74:I76"/>
    <mergeCell ref="J74:J76"/>
    <mergeCell ref="H71:H73"/>
    <mergeCell ref="I71:I73"/>
    <mergeCell ref="J71:J73"/>
    <mergeCell ref="K71:K73"/>
    <mergeCell ref="H74:H76"/>
    <mergeCell ref="I83:I85"/>
    <mergeCell ref="I77:I79"/>
    <mergeCell ref="K95:K97"/>
    <mergeCell ref="K98:K100"/>
    <mergeCell ref="G56:G58"/>
    <mergeCell ref="H56:H58"/>
    <mergeCell ref="I56:I58"/>
    <mergeCell ref="G65:G67"/>
    <mergeCell ref="H65:H67"/>
    <mergeCell ref="I65:I67"/>
    <mergeCell ref="C20:C21"/>
    <mergeCell ref="C31:C32"/>
    <mergeCell ref="C22:C23"/>
    <mergeCell ref="C68:C70"/>
    <mergeCell ref="G47:G49"/>
    <mergeCell ref="K59:K61"/>
    <mergeCell ref="K50:K52"/>
    <mergeCell ref="G53:G55"/>
    <mergeCell ref="H53:H55"/>
    <mergeCell ref="I53:I55"/>
    <mergeCell ref="J53:J55"/>
    <mergeCell ref="K53:K55"/>
    <mergeCell ref="K56:K58"/>
    <mergeCell ref="H47:H49"/>
    <mergeCell ref="I47:I49"/>
    <mergeCell ref="J47:J49"/>
    <mergeCell ref="J56:J58"/>
    <mergeCell ref="F68:F70"/>
    <mergeCell ref="H50:H52"/>
    <mergeCell ref="I50:I52"/>
    <mergeCell ref="J50:J52"/>
    <mergeCell ref="K41:K43"/>
    <mergeCell ref="G26:G27"/>
    <mergeCell ref="H26:H27"/>
    <mergeCell ref="K143:K144"/>
    <mergeCell ref="J141:J142"/>
    <mergeCell ref="K141:K142"/>
    <mergeCell ref="K130:K132"/>
    <mergeCell ref="I130:I132"/>
    <mergeCell ref="K110:K112"/>
    <mergeCell ref="A139:O139"/>
    <mergeCell ref="A140:O140"/>
    <mergeCell ref="A98:A100"/>
    <mergeCell ref="B98:B100"/>
    <mergeCell ref="C98:C100"/>
    <mergeCell ref="C101:C103"/>
    <mergeCell ref="C104:C106"/>
    <mergeCell ref="A141:A142"/>
    <mergeCell ref="B141:B142"/>
    <mergeCell ref="C141:C142"/>
    <mergeCell ref="C127:C129"/>
    <mergeCell ref="D98:D100"/>
    <mergeCell ref="E98:E100"/>
    <mergeCell ref="F98:F100"/>
    <mergeCell ref="G98:G100"/>
    <mergeCell ref="H98:H100"/>
    <mergeCell ref="F141:F142"/>
    <mergeCell ref="G141:G142"/>
    <mergeCell ref="H141:H142"/>
    <mergeCell ref="C110:C112"/>
    <mergeCell ref="G130:G132"/>
    <mergeCell ref="H130:H132"/>
    <mergeCell ref="I141:I142"/>
    <mergeCell ref="B143:B144"/>
    <mergeCell ref="D143:D144"/>
    <mergeCell ref="C143:C144"/>
    <mergeCell ref="E143:E144"/>
    <mergeCell ref="F143:F144"/>
    <mergeCell ref="G143:G144"/>
    <mergeCell ref="H143:H144"/>
    <mergeCell ref="I143:I144"/>
    <mergeCell ref="D141:D142"/>
    <mergeCell ref="E141:E142"/>
    <mergeCell ref="K148:K149"/>
    <mergeCell ref="A148:A149"/>
    <mergeCell ref="D150:D151"/>
    <mergeCell ref="E150:E151"/>
    <mergeCell ref="F150:F151"/>
    <mergeCell ref="G150:G151"/>
    <mergeCell ref="H150:H151"/>
    <mergeCell ref="I150:I151"/>
    <mergeCell ref="J150:J151"/>
    <mergeCell ref="K150:K151"/>
    <mergeCell ref="C150:C151"/>
    <mergeCell ref="E148:E149"/>
    <mergeCell ref="F148:F149"/>
    <mergeCell ref="A152:A153"/>
    <mergeCell ref="J143:J144"/>
    <mergeCell ref="C152:C153"/>
    <mergeCell ref="B150:B151"/>
    <mergeCell ref="A150:A151"/>
    <mergeCell ref="D148:D149"/>
    <mergeCell ref="H148:H149"/>
    <mergeCell ref="I148:I149"/>
    <mergeCell ref="J148:J149"/>
    <mergeCell ref="B148:B149"/>
    <mergeCell ref="C148:C149"/>
    <mergeCell ref="B152:B153"/>
    <mergeCell ref="G148:G149"/>
    <mergeCell ref="B145:B146"/>
    <mergeCell ref="C145:C146"/>
    <mergeCell ref="D145:D146"/>
    <mergeCell ref="E145:E146"/>
    <mergeCell ref="F145:F146"/>
    <mergeCell ref="G145:G146"/>
    <mergeCell ref="H145:H146"/>
    <mergeCell ref="I145:I146"/>
    <mergeCell ref="P31:P32"/>
    <mergeCell ref="B154:B155"/>
    <mergeCell ref="A154:A155"/>
    <mergeCell ref="P141:P142"/>
    <mergeCell ref="D154:D155"/>
    <mergeCell ref="E154:E155"/>
    <mergeCell ref="F154:F155"/>
    <mergeCell ref="G154:G155"/>
    <mergeCell ref="H154:H155"/>
    <mergeCell ref="I154:I155"/>
    <mergeCell ref="J154:J155"/>
    <mergeCell ref="K154:K155"/>
    <mergeCell ref="C154:C155"/>
    <mergeCell ref="D152:D153"/>
    <mergeCell ref="E152:E153"/>
    <mergeCell ref="F152:F153"/>
    <mergeCell ref="G152:G153"/>
    <mergeCell ref="H152:H153"/>
    <mergeCell ref="I152:I153"/>
    <mergeCell ref="J152:J153"/>
    <mergeCell ref="K152:K153"/>
    <mergeCell ref="J145:J146"/>
    <mergeCell ref="K145:K146"/>
    <mergeCell ref="A145:A146"/>
    <mergeCell ref="I26:I27"/>
    <mergeCell ref="J26:J27"/>
    <mergeCell ref="K26:K27"/>
    <mergeCell ref="A136:A137"/>
    <mergeCell ref="B136:B137"/>
    <mergeCell ref="C136:C137"/>
    <mergeCell ref="D136:D137"/>
    <mergeCell ref="E136:E137"/>
    <mergeCell ref="F136:F137"/>
    <mergeCell ref="G136:G137"/>
    <mergeCell ref="H136:H137"/>
    <mergeCell ref="I136:I137"/>
    <mergeCell ref="J136:J137"/>
    <mergeCell ref="K136:K137"/>
    <mergeCell ref="J98:J100"/>
    <mergeCell ref="K83:K85"/>
    <mergeCell ref="A92:A94"/>
    <mergeCell ref="B92:B94"/>
    <mergeCell ref="C92:C94"/>
    <mergeCell ref="C95:C97"/>
    <mergeCell ref="J104:J106"/>
    <mergeCell ref="K80:K82"/>
    <mergeCell ref="K86:K88"/>
    <mergeCell ref="K89:K91"/>
    <mergeCell ref="I133:I135"/>
    <mergeCell ref="J133:J135"/>
    <mergeCell ref="K133:K135"/>
    <mergeCell ref="B133:B135"/>
    <mergeCell ref="A133:A135"/>
    <mergeCell ref="C133:C135"/>
    <mergeCell ref="D133:D135"/>
    <mergeCell ref="E133:E135"/>
    <mergeCell ref="F133:F135"/>
    <mergeCell ref="G133:G135"/>
    <mergeCell ref="H133:H135"/>
  </mergeCells>
  <phoneticPr fontId="7" type="noConversion"/>
  <pageMargins left="0.70866141732283472" right="0.70866141732283472" top="0.74803149606299213" bottom="0.74803149606299213"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veiksmų planas</vt:lpstr>
      <vt:lpstr>'veiksmų planas'!_Hlk84884998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gitana.sauliene@siauliuraj.lt</cp:lastModifiedBy>
  <cp:lastPrinted>2024-07-22T13:09:49Z</cp:lastPrinted>
  <dcterms:created xsi:type="dcterms:W3CDTF">2022-11-14T04:57:06Z</dcterms:created>
  <dcterms:modified xsi:type="dcterms:W3CDTF">2024-07-25T05:20:33Z</dcterms:modified>
</cp:coreProperties>
</file>